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tables/table2.xml" ContentType="application/vnd.openxmlformats-officedocument.spreadsheetml.table+xml"/>
  <Override PartName="/xl/comments2.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tables/table3.xml" ContentType="application/vnd.openxmlformats-officedocument.spreadsheetml.table+xml"/>
  <Override PartName="/xl/comments3.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tables/table4.xml" ContentType="application/vnd.openxmlformats-officedocument.spreadsheetml.table+xml"/>
  <Override PartName="/xl/comments4.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xml"/>
  <Override PartName="/xl/tables/table5.xml" ContentType="application/vnd.openxmlformats-officedocument.spreadsheetml.table+xml"/>
  <Override PartName="/xl/comments5.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xml"/>
  <Override PartName="/xl/tables/table6.xml" ContentType="application/vnd.openxmlformats-officedocument.spreadsheetml.table+xml"/>
  <Override PartName="/xl/comments6.xml" ContentType="application/vnd.openxmlformats-officedocument.spreadsheetml.comment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xml"/>
  <Override PartName="/xl/tables/table7.xml" ContentType="application/vnd.openxmlformats-officedocument.spreadsheetml.table+xml"/>
  <Override PartName="/xl/comments7.xml" ContentType="application/vnd.openxmlformats-officedocument.spreadsheetml.comment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https://recticel.sharepoint.com/teams/P_TIP_GRP-TDWorkspace/Shared Documents/General/TID10DT110EN_Trimoterm FTV - Cutting List/Verzija 1_4 - Delovna/"/>
    </mc:Choice>
  </mc:AlternateContent>
  <xr:revisionPtr revIDLastSave="6" documentId="8_{E3A17D1D-C7DC-4671-9CA4-682D2BD5B616}" xr6:coauthVersionLast="47" xr6:coauthVersionMax="47" xr10:uidLastSave="{AAB71E26-08F2-4F10-ABB0-62EADD2BD325}"/>
  <bookViews>
    <workbookView xWindow="-120" yWindow="-120" windowWidth="29040" windowHeight="15720" tabRatio="831" firstSheet="1" activeTab="1" xr2:uid="{544507FD-567E-4511-A1C4-CC0CFF67ADF1}"/>
  </bookViews>
  <sheets>
    <sheet name="Navodila" sheetId="1" r:id="rId1"/>
    <sheet name="FTV Panel" sheetId="2" r:id="rId2"/>
    <sheet name="FTV L vogalnik (prečni)" sheetId="4" r:id="rId3"/>
    <sheet name="FTV U vogalnik (prečni)" sheetId="5" r:id="rId4"/>
    <sheet name="FTV L vogalnik (vzd.)_Rezan" sheetId="6" r:id="rId5"/>
    <sheet name="FTV L vogalnik (vzd.)_pero-utor" sheetId="10" r:id="rId6"/>
    <sheet name="FTV L vogalnik zaobljen (vzd.)" sheetId="7" r:id="rId7"/>
    <sheet name="FTV U vogalnik zaobljen (vzd.)" sheetId="8" r:id="rId8"/>
    <sheet name="List_Values" sheetId="11" state="hidden" r:id="rId9"/>
    <sheet name="Updates" sheetId="9" state="hidden" r:id="rId10"/>
  </sheets>
  <externalReferences>
    <externalReference r:id="rId11"/>
  </externalReferences>
  <definedNames>
    <definedName name="_xlnm._FilterDatabase" localSheetId="2" hidden="1">'FTV L vogalnik (prečni)'!$A$23:$U$27</definedName>
    <definedName name="_xlnm._FilterDatabase" localSheetId="5" hidden="1">'FTV L vogalnik (vzd.)_pero-utor'!$A$23:$V$27</definedName>
    <definedName name="_xlnm._FilterDatabase" localSheetId="4" hidden="1">'FTV L vogalnik (vzd.)_Rezan'!$A$23:$V$27</definedName>
    <definedName name="_xlnm._FilterDatabase" localSheetId="6" hidden="1">'FTV L vogalnik zaobljen (vzd.)'!$A$23:$V$26</definedName>
    <definedName name="_xlnm._FilterDatabase" localSheetId="1" hidden="1">'FTV Panel'!$A$23:$R$25</definedName>
    <definedName name="_xlnm._FilterDatabase" localSheetId="3" hidden="1">'FTV U vogalnik (prečni)'!$A$23:$W$33</definedName>
    <definedName name="_xlnm._FilterDatabase" localSheetId="7" hidden="1">'FTV U vogalnik zaobljen (vzd.)'!$A$23:$X$27</definedName>
    <definedName name="_xlnm.Print_Area" localSheetId="2">'FTV L vogalnik (prečni)'!$A$1:$U$35</definedName>
    <definedName name="_xlnm.Print_Area" localSheetId="5">'FTV L vogalnik (vzd.)_pero-utor'!$A$1:$V$35</definedName>
    <definedName name="_xlnm.Print_Area" localSheetId="4">'FTV L vogalnik (vzd.)_Rezan'!$A$1:$V$35</definedName>
    <definedName name="_xlnm.Print_Area" localSheetId="6">'FTV L vogalnik zaobljen (vzd.)'!$A$1:$V$35</definedName>
    <definedName name="_xlnm.Print_Area" localSheetId="1">'FTV Panel'!$A$1:$R$36</definedName>
    <definedName name="_xlnm.Print_Area" localSheetId="3">'FTV U vogalnik (prečni)'!$A$1:$W$35</definedName>
    <definedName name="_xlnm.Print_Area" localSheetId="7">'FTV U vogalnik zaobljen (vzd.)'!$A$1:$X$35</definedName>
    <definedName name="_xlnm.Print_Titles" localSheetId="2">'FTV L vogalnik (prečni)'!$21:$23</definedName>
    <definedName name="_xlnm.Print_Titles" localSheetId="1">'FTV Panel'!$21:$23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9" i="1" l="1"/>
  <c r="F24" i="10" l="1"/>
  <c r="E67" i="10" l="1"/>
  <c r="D66" i="10"/>
  <c r="D71" i="10" s="1"/>
  <c r="C66" i="10"/>
  <c r="C70" i="10" s="1"/>
  <c r="E65" i="10"/>
  <c r="V33" i="10"/>
  <c r="F33" i="10"/>
  <c r="V32" i="10"/>
  <c r="F32" i="10"/>
  <c r="V31" i="10"/>
  <c r="F31" i="10"/>
  <c r="V30" i="10"/>
  <c r="F30" i="10"/>
  <c r="V29" i="10"/>
  <c r="F29" i="10"/>
  <c r="V28" i="10"/>
  <c r="F28" i="10"/>
  <c r="V27" i="10"/>
  <c r="F27" i="10"/>
  <c r="V26" i="10"/>
  <c r="F26" i="10"/>
  <c r="V25" i="10"/>
  <c r="F25" i="10"/>
  <c r="V24" i="10"/>
  <c r="B17" i="10"/>
  <c r="B14" i="10"/>
  <c r="B13" i="10"/>
  <c r="B12" i="10"/>
  <c r="B9" i="10"/>
  <c r="B8" i="10"/>
  <c r="B7" i="10"/>
  <c r="B6" i="10"/>
  <c r="B5" i="10"/>
  <c r="D3" i="10" a="1"/>
  <c r="D3" i="10" s="1"/>
  <c r="F27" i="6"/>
  <c r="F24" i="6"/>
  <c r="G26" i="8"/>
  <c r="X26" i="8"/>
  <c r="D3" i="8" a="1"/>
  <c r="D3" i="8" s="1"/>
  <c r="D3" i="7" a="1"/>
  <c r="D3" i="7" s="1"/>
  <c r="D3" i="6" a="1"/>
  <c r="D3" i="6" s="1"/>
  <c r="D3" i="5" a="1"/>
  <c r="D3" i="5" s="1"/>
  <c r="D3" i="4" a="1"/>
  <c r="D3" i="4" s="1"/>
  <c r="D3" i="2" a="1"/>
  <c r="D3" i="2" s="1"/>
  <c r="D3" i="1" a="1"/>
  <c r="D3" i="1" s="1"/>
  <c r="B13" i="8"/>
  <c r="B14" i="8"/>
  <c r="B17" i="8"/>
  <c r="B12" i="8"/>
  <c r="B6" i="8"/>
  <c r="B7" i="8"/>
  <c r="B8" i="8"/>
  <c r="B9" i="8"/>
  <c r="B5" i="8"/>
  <c r="B13" i="5"/>
  <c r="B14" i="5"/>
  <c r="B17" i="5"/>
  <c r="B12" i="5"/>
  <c r="B6" i="5"/>
  <c r="B7" i="5"/>
  <c r="B8" i="5"/>
  <c r="B9" i="5"/>
  <c r="B5" i="5"/>
  <c r="B13" i="6"/>
  <c r="B14" i="6"/>
  <c r="B17" i="6"/>
  <c r="B12" i="6"/>
  <c r="B6" i="6"/>
  <c r="B7" i="6"/>
  <c r="B8" i="6"/>
  <c r="B9" i="6"/>
  <c r="B5" i="6"/>
  <c r="B13" i="7"/>
  <c r="B14" i="7"/>
  <c r="B17" i="7"/>
  <c r="B12" i="7"/>
  <c r="B6" i="7"/>
  <c r="B7" i="7"/>
  <c r="B8" i="7"/>
  <c r="B9" i="7"/>
  <c r="B5" i="7"/>
  <c r="B17" i="4"/>
  <c r="B13" i="4"/>
  <c r="B14" i="4"/>
  <c r="B12" i="4"/>
  <c r="B6" i="4"/>
  <c r="B7" i="4"/>
  <c r="B8" i="4"/>
  <c r="B9" i="4"/>
  <c r="B5" i="4"/>
  <c r="G24" i="8"/>
  <c r="E66" i="10" l="1"/>
  <c r="D67" i="10"/>
  <c r="D70" i="10" s="1"/>
  <c r="E70" i="10" s="1"/>
  <c r="V34" i="10"/>
  <c r="C67" i="10"/>
  <c r="C71" i="10" s="1"/>
  <c r="E71" i="10" s="1"/>
  <c r="F27" i="7"/>
  <c r="V27" i="7"/>
  <c r="R28" i="2"/>
  <c r="E67" i="6"/>
  <c r="R25" i="2"/>
  <c r="R26" i="2"/>
  <c r="R27" i="2"/>
  <c r="R29" i="2"/>
  <c r="R30" i="2"/>
  <c r="R31" i="2"/>
  <c r="F25" i="6"/>
  <c r="F26" i="6"/>
  <c r="G25" i="4"/>
  <c r="G26" i="4"/>
  <c r="F28" i="7"/>
  <c r="F28" i="6"/>
  <c r="G28" i="8"/>
  <c r="F29" i="6"/>
  <c r="F30" i="6"/>
  <c r="X28" i="8"/>
  <c r="X29" i="8"/>
  <c r="X30" i="8"/>
  <c r="X31" i="8"/>
  <c r="X32" i="8"/>
  <c r="G29" i="8"/>
  <c r="G30" i="8"/>
  <c r="G31" i="8"/>
  <c r="G32" i="8"/>
  <c r="X33" i="8"/>
  <c r="G33" i="8"/>
  <c r="V28" i="7"/>
  <c r="V29" i="7"/>
  <c r="V30" i="7"/>
  <c r="V31" i="7"/>
  <c r="V32" i="7"/>
  <c r="F29" i="7"/>
  <c r="F30" i="7"/>
  <c r="F31" i="7"/>
  <c r="F32" i="7"/>
  <c r="V33" i="7"/>
  <c r="F33" i="7"/>
  <c r="V28" i="6"/>
  <c r="V29" i="6"/>
  <c r="V30" i="6"/>
  <c r="V31" i="6"/>
  <c r="V32" i="6"/>
  <c r="I27" i="5"/>
  <c r="W27" i="5" s="1"/>
  <c r="I28" i="5"/>
  <c r="W28" i="5" s="1"/>
  <c r="I29" i="5"/>
  <c r="W29" i="5" s="1"/>
  <c r="I30" i="5"/>
  <c r="W30" i="5" s="1"/>
  <c r="I31" i="5"/>
  <c r="W31" i="5" s="1"/>
  <c r="I32" i="5"/>
  <c r="W32" i="5" s="1"/>
  <c r="G27" i="4"/>
  <c r="G28" i="4"/>
  <c r="U28" i="4" s="1"/>
  <c r="G29" i="4"/>
  <c r="U29" i="4" s="1"/>
  <c r="G30" i="4"/>
  <c r="U30" i="4" s="1"/>
  <c r="G31" i="4"/>
  <c r="U31" i="4" s="1"/>
  <c r="G32" i="4"/>
  <c r="U32" i="4" s="1"/>
  <c r="F31" i="6"/>
  <c r="F32" i="6"/>
  <c r="V33" i="6"/>
  <c r="F33" i="6"/>
  <c r="I26" i="5"/>
  <c r="G33" i="4"/>
  <c r="U33" i="4" s="1"/>
  <c r="R34" i="2"/>
  <c r="R24" i="2"/>
  <c r="R32" i="2"/>
  <c r="R33" i="2"/>
  <c r="F67" i="8"/>
  <c r="E68" i="7"/>
  <c r="E66" i="8"/>
  <c r="D66" i="8"/>
  <c r="C66" i="8"/>
  <c r="F65" i="8"/>
  <c r="G25" i="8"/>
  <c r="G27" i="8"/>
  <c r="X27" i="8"/>
  <c r="X25" i="8"/>
  <c r="X24" i="8"/>
  <c r="D67" i="7"/>
  <c r="D72" i="7" s="1"/>
  <c r="C67" i="7"/>
  <c r="C71" i="7" s="1"/>
  <c r="E66" i="7"/>
  <c r="V26" i="7"/>
  <c r="F26" i="7"/>
  <c r="V25" i="7"/>
  <c r="F25" i="7"/>
  <c r="V24" i="7"/>
  <c r="F24" i="7"/>
  <c r="R35" i="2" l="1"/>
  <c r="X34" i="8"/>
  <c r="V34" i="7"/>
  <c r="D73" i="7"/>
  <c r="D68" i="7"/>
  <c r="D71" i="7" s="1"/>
  <c r="E71" i="7" s="1"/>
  <c r="F66" i="8"/>
  <c r="D67" i="8"/>
  <c r="C67" i="8"/>
  <c r="E67" i="8"/>
  <c r="E67" i="7"/>
  <c r="C68" i="7"/>
  <c r="C72" i="7" s="1"/>
  <c r="E72" i="7" s="1"/>
  <c r="C73" i="7"/>
  <c r="C70" i="7"/>
  <c r="D70" i="7"/>
  <c r="G24" i="4"/>
  <c r="U24" i="4" s="1"/>
  <c r="C66" i="6"/>
  <c r="C70" i="6" s="1"/>
  <c r="V27" i="6"/>
  <c r="V26" i="6"/>
  <c r="V25" i="6"/>
  <c r="V24" i="6"/>
  <c r="D66" i="6"/>
  <c r="D69" i="6" s="1"/>
  <c r="E65" i="6"/>
  <c r="E67" i="4"/>
  <c r="E68" i="4"/>
  <c r="C72" i="4"/>
  <c r="D72" i="4" s="1"/>
  <c r="E72" i="4" s="1"/>
  <c r="C71" i="4"/>
  <c r="D71" i="4" s="1"/>
  <c r="E71" i="4" s="1"/>
  <c r="D66" i="4"/>
  <c r="D74" i="4" s="1"/>
  <c r="C66" i="4"/>
  <c r="C74" i="4" s="1"/>
  <c r="F67" i="5"/>
  <c r="F65" i="5"/>
  <c r="I25" i="5"/>
  <c r="W25" i="5" s="1"/>
  <c r="W26" i="5"/>
  <c r="I33" i="5"/>
  <c r="W33" i="5" s="1"/>
  <c r="I24" i="5"/>
  <c r="W24" i="5" s="1"/>
  <c r="D66" i="5"/>
  <c r="E66" i="5"/>
  <c r="C66" i="5"/>
  <c r="U27" i="4"/>
  <c r="U26" i="4"/>
  <c r="U25" i="4"/>
  <c r="E65" i="4"/>
  <c r="U34" i="4" l="1"/>
  <c r="V34" i="6"/>
  <c r="W34" i="5"/>
  <c r="E73" i="7"/>
  <c r="E70" i="7"/>
  <c r="D67" i="6"/>
  <c r="D70" i="6" s="1"/>
  <c r="E70" i="6" s="1"/>
  <c r="C67" i="6"/>
  <c r="C71" i="6" s="1"/>
  <c r="C72" i="6"/>
  <c r="D71" i="6"/>
  <c r="C69" i="6"/>
  <c r="E69" i="6" s="1"/>
  <c r="D72" i="6"/>
  <c r="E66" i="6"/>
  <c r="F66" i="5"/>
  <c r="E66" i="4"/>
  <c r="C69" i="4"/>
  <c r="D69" i="4"/>
  <c r="C70" i="4"/>
  <c r="D70" i="4" s="1"/>
  <c r="C73" i="4" s="1"/>
  <c r="D73" i="4"/>
  <c r="E74" i="4"/>
  <c r="E69" i="4" l="1"/>
  <c r="E72" i="6"/>
  <c r="E71" i="6"/>
  <c r="E73" i="4"/>
  <c r="E70"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Šantavec Miha</author>
    <author>Jereb Matej</author>
  </authors>
  <commentList>
    <comment ref="D23" authorId="0" shapeId="0" xr:uid="{92304CB0-2225-4395-8B71-C95F52566596}">
      <text>
        <r>
          <rPr>
            <b/>
            <sz val="9"/>
            <color indexed="81"/>
            <rFont val="Tahoma"/>
            <family val="2"/>
            <charset val="238"/>
          </rPr>
          <t>Dolžina L [mm]:
Lmin = 2000 mm
Lmax = 14000 mm
Opomba: rezanje pod 2000 mm je predmet dodatnega doplačila</t>
        </r>
      </text>
    </comment>
    <comment ref="E23" authorId="0" shapeId="0" xr:uid="{D781CA3D-7F3A-453A-8252-EF794F8CD9E9}">
      <text>
        <r>
          <rPr>
            <b/>
            <sz val="9"/>
            <color indexed="81"/>
            <rFont val="Tahoma"/>
            <family val="2"/>
            <charset val="238"/>
          </rPr>
          <t>Debelina T [mm]:
50*, 60, 80, 100, 120, 133, 150, 172, 200, 220*, 240, 250*
*glej Trimoterm tehnično specifikacijo</t>
        </r>
      </text>
    </comment>
    <comment ref="F23" authorId="0" shapeId="0" xr:uid="{1AD0E1BA-EEF8-4817-BC0F-73BD8EC39F5D}">
      <text>
        <r>
          <rPr>
            <b/>
            <sz val="9"/>
            <color indexed="81"/>
            <rFont val="Tahoma"/>
            <family val="2"/>
            <charset val="238"/>
          </rPr>
          <t>Modul M [mm]:
1000 mm standardni modul
1200 mm standardni modul
na voljo od 600 mm do 1200 mm</t>
        </r>
      </text>
    </comment>
    <comment ref="G23" authorId="0" shapeId="0" xr:uid="{D99573E9-5E0F-451A-9C02-20B24338D355}">
      <text>
        <r>
          <rPr>
            <b/>
            <sz val="9"/>
            <color indexed="81"/>
            <rFont val="Tahoma"/>
            <family val="2"/>
            <charset val="238"/>
          </rPr>
          <t>Tip panela:
FTV
*za druge tipe panelov uporabite ločen dokument</t>
        </r>
      </text>
    </comment>
    <comment ref="H23" authorId="0" shapeId="0" xr:uid="{19043503-5472-4691-ACE4-1DBF6A5A9DF2}">
      <text>
        <r>
          <rPr>
            <b/>
            <sz val="9"/>
            <color indexed="81"/>
            <rFont val="Tahoma"/>
            <family val="2"/>
            <charset val="238"/>
          </rPr>
          <t>Tip jedra:
Power T
Power S
Perform R
Perform C</t>
        </r>
      </text>
    </comment>
    <comment ref="I23" authorId="0" shapeId="0" xr:uid="{9099D3A6-2A9F-4351-81F0-6CB62051600F}">
      <text>
        <r>
          <rPr>
            <b/>
            <sz val="9"/>
            <color indexed="81"/>
            <rFont val="Tahoma"/>
            <family val="2"/>
            <charset val="238"/>
          </rPr>
          <t>Debelina jeklene pločevine:
0,45
0,50
0,55
0,60
0,63
0,65
0,675
0,70
0,75
0,80</t>
        </r>
      </text>
    </comment>
    <comment ref="J23" authorId="0" shapeId="0" xr:uid="{33191542-2250-4C3E-8660-A35F3CD7E758}">
      <text>
        <r>
          <rPr>
            <sz val="9"/>
            <color indexed="81"/>
            <rFont val="Tahoma"/>
            <family val="2"/>
            <charset val="238"/>
          </rPr>
          <t>Premaz:
SP 25
SP 25
PVDF 25
PVDF 35
PUR 50
PVCF 150
HPS 200
PRISMA
PRISMA ELEMENTS
Inox 304
Inox 316L
Inox 316</t>
        </r>
      </text>
    </comment>
    <comment ref="L23" authorId="0" shapeId="0" xr:uid="{202D21F3-690D-4792-9850-1A5D5CD94134}">
      <text>
        <r>
          <rPr>
            <b/>
            <sz val="9"/>
            <color indexed="81"/>
            <rFont val="Tahoma"/>
            <family val="2"/>
            <charset val="238"/>
          </rPr>
          <t>Tip profila stran A (zunanja stran):
S
V
V2
G*
M
M3
M8
* za zunanjo fasado Gladio (G) uporabite debelino jeklene pločevine 0,7 mm ali več</t>
        </r>
      </text>
    </comment>
    <comment ref="M23" authorId="0" shapeId="0" xr:uid="{C6EC1A3A-273B-4C7B-9B58-760027022F41}">
      <text>
        <r>
          <rPr>
            <b/>
            <sz val="9"/>
            <color indexed="81"/>
            <rFont val="Tahoma"/>
            <family val="2"/>
            <charset val="238"/>
          </rPr>
          <t>Debelina jeklene pločevine:
0,45
0,50
0,55
0,60
0,63
0,65
0,675
0,70
0,75
0,80</t>
        </r>
      </text>
    </comment>
    <comment ref="N23" authorId="0" shapeId="0" xr:uid="{FE5F0FB1-5D7F-48C5-8B27-EEC024D29163}">
      <text>
        <r>
          <rPr>
            <b/>
            <sz val="9"/>
            <color indexed="81"/>
            <rFont val="Tahoma"/>
            <family val="2"/>
            <charset val="238"/>
          </rPr>
          <t>Premaz:
SP 25
SP 25
PVDF 25
PVDF 35
PUR 50
PVCF 150
HPS 200
PRISMA
PRISMA ELEMENTS
Inox 304
Inox 316L
Inox 316</t>
        </r>
      </text>
    </comment>
    <comment ref="P23" authorId="0" shapeId="0" xr:uid="{2C18EA3A-5A6C-425D-AFDF-AAE2BD0103FF}">
      <text>
        <r>
          <rPr>
            <b/>
            <sz val="9"/>
            <color indexed="81"/>
            <rFont val="Tahoma"/>
            <family val="2"/>
            <charset val="238"/>
          </rPr>
          <t>Tip profila stran B (notranja stran):
S
V
V2
G
M2</t>
        </r>
      </text>
    </comment>
    <comment ref="R23" authorId="0" shapeId="0" xr:uid="{ABCC077A-C9B4-41DD-A835-88987535C82F}">
      <text>
        <r>
          <rPr>
            <b/>
            <sz val="9"/>
            <color indexed="81"/>
            <rFont val="Tahoma"/>
            <family val="2"/>
            <charset val="238"/>
          </rPr>
          <t>Samodejno izračunano</t>
        </r>
      </text>
    </comment>
    <comment ref="S23" authorId="1" shapeId="0" xr:uid="{BD1EAFCB-819D-423D-B609-0F7333F1DE7D}">
      <text>
        <r>
          <rPr>
            <b/>
            <sz val="9"/>
            <color indexed="81"/>
            <rFont val="Tahoma"/>
            <family val="2"/>
            <charset val="238"/>
          </rPr>
          <t>Prioriteta A bo proizvedena in dobavljena prva kot najvišja prioriteta.
Prioriteta B se lahko združi s prioriteto A za optimizacijo proizvodnih in dobavnih kapacitet.
Prioriteta C se lahko po potrebi združi s prioritetama A in B za dodatno optimizacijo proizvodnih in dobavnih kapacitet, sicer pa bo obravnavana zadnja.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Jereb Matej</author>
    <author>Šantavec Miha</author>
  </authors>
  <commentList>
    <comment ref="B5" authorId="0" shapeId="0" xr:uid="{F830C611-E389-4D20-834F-141775DBAD0D}">
      <text>
        <r>
          <rPr>
            <b/>
            <sz val="9"/>
            <color indexed="81"/>
            <rFont val="Tahoma"/>
            <family val="2"/>
            <charset val="238"/>
          </rPr>
          <t>Samodejno izpolnjevanje
Vnesite podatke v Excelovo preglednico "FTV Panel"</t>
        </r>
      </text>
    </comment>
    <comment ref="D23" authorId="1" shapeId="0" xr:uid="{AAC34CBE-699C-449E-B8BB-5B6147F5BBE4}">
      <text>
        <r>
          <rPr>
            <b/>
            <sz val="9"/>
            <color indexed="81"/>
            <rFont val="Tahoma"/>
            <family val="2"/>
            <charset val="238"/>
          </rPr>
          <t>Dimenzija A [mm]:
Amin =T+150 mm
Amax = 1000 mm če Bmax &lt;= 2000 mm
Amax = 2000 mm če Bmax &lt;= 1000 mm
Primer Lmax = (A+B)max = 1000+2000 mm ali 2000+1000 mm</t>
        </r>
      </text>
    </comment>
    <comment ref="E23" authorId="1" shapeId="0" xr:uid="{537EF7BB-7DBA-45C7-9047-CB4913683B97}">
      <text>
        <r>
          <rPr>
            <b/>
            <sz val="9"/>
            <color indexed="81"/>
            <rFont val="Tahoma"/>
            <family val="2"/>
            <charset val="238"/>
          </rPr>
          <t>Dimenzija B [mm]:
Bmin =T+150 mm
Bmax = 1000 mm če Bmax &lt;= 2000 mm
Bmax = 2000 mm če Bmax &lt;= 1000 mm
Primer Lmax = (A+B)max = 1000+2000 mm ali 2000+1000 mm</t>
        </r>
      </text>
    </comment>
    <comment ref="F23" authorId="1" shapeId="0" xr:uid="{A2B44F23-F46E-47FE-9533-BE8348737EFE}">
      <text>
        <r>
          <rPr>
            <b/>
            <sz val="9"/>
            <color indexed="81"/>
            <rFont val="Tahoma"/>
            <family val="2"/>
            <charset val="238"/>
          </rPr>
          <t>Kot [°]:
Kot upogibanja: 75° do 175°</t>
        </r>
      </text>
    </comment>
    <comment ref="G23" authorId="1" shapeId="0" xr:uid="{F1E26DF3-52A3-42A5-BE4D-904F3DA8AD0C}">
      <text>
        <r>
          <rPr>
            <b/>
            <sz val="9"/>
            <color indexed="81"/>
            <rFont val="Tahoma"/>
            <family val="2"/>
            <charset val="238"/>
          </rPr>
          <t>Dimenzija L=A+B [mm]:
Lmin = 2×(T+150) mm
Lmax = 3000 mm
Primer Lmax = (A+B)max = 1000+2000 mm ali 2000+1000 mm</t>
        </r>
      </text>
    </comment>
    <comment ref="H23" authorId="1" shapeId="0" xr:uid="{F10EC2C3-D3AA-4EA4-8981-24001C960E83}">
      <text>
        <r>
          <rPr>
            <b/>
            <sz val="9"/>
            <color indexed="81"/>
            <rFont val="Tahoma"/>
            <family val="2"/>
            <charset val="238"/>
          </rPr>
          <t>Debelina T [mm]:
50*, 60, 80, 100, 120, 133, 150, 172, 200, 220*, 240, 250*
*glej Trimoterm tehnično specifikacijo</t>
        </r>
      </text>
    </comment>
    <comment ref="I23" authorId="1" shapeId="0" xr:uid="{02BB8C26-94BD-4032-9C0E-841E4C611E8B}">
      <text>
        <r>
          <rPr>
            <b/>
            <sz val="9"/>
            <color indexed="81"/>
            <rFont val="Tahoma"/>
            <family val="2"/>
            <charset val="238"/>
          </rPr>
          <t>Modul M [mm]:
1000 mm standardni modul
1200 mm standardni modul
na voljo od 600 mm do 1200 mm</t>
        </r>
      </text>
    </comment>
    <comment ref="J23" authorId="1" shapeId="0" xr:uid="{1653A08F-E36E-4A94-A969-637D1B78C875}">
      <text>
        <r>
          <rPr>
            <b/>
            <sz val="9"/>
            <color indexed="81"/>
            <rFont val="Tahoma"/>
            <family val="2"/>
            <charset val="238"/>
          </rPr>
          <t>Tip panela:
FTV
*za druge tipe panelov uporabite ločen dokument</t>
        </r>
      </text>
    </comment>
    <comment ref="K23" authorId="1" shapeId="0" xr:uid="{CF610866-4BC4-4B35-8DA6-8ED4B3B0CC34}">
      <text>
        <r>
          <rPr>
            <b/>
            <sz val="9"/>
            <color indexed="81"/>
            <rFont val="Tahoma"/>
            <family val="2"/>
            <charset val="238"/>
          </rPr>
          <t>Tip jedra:
Power T
Power S
Perform R
Perform C</t>
        </r>
      </text>
    </comment>
    <comment ref="L23" authorId="1" shapeId="0" xr:uid="{59B02DDC-0190-4B42-896B-D410E868D546}">
      <text>
        <r>
          <rPr>
            <b/>
            <sz val="9"/>
            <color indexed="81"/>
            <rFont val="Tahoma"/>
            <family val="2"/>
            <charset val="238"/>
          </rPr>
          <t>Debelina jeklene pločevine:
0,45
0,50
0,55
0,60
0,63
0,65
0,675
0,70
0,75
0,80</t>
        </r>
      </text>
    </comment>
    <comment ref="M23" authorId="1" shapeId="0" xr:uid="{E80A5C3F-861B-4294-A873-BF982B3289C5}">
      <text>
        <r>
          <rPr>
            <sz val="9"/>
            <color indexed="81"/>
            <rFont val="Tahoma"/>
            <family val="2"/>
            <charset val="238"/>
          </rPr>
          <t>Premaz:
SP 25
SP 25
PVDF 25
PVDF 35
PUR 50
PVCF 150
HPS 200
PRISMA
PRISMA ELEMENTS
Inox 304
Inox 316L
Inox 316</t>
        </r>
      </text>
    </comment>
    <comment ref="O23" authorId="1" shapeId="0" xr:uid="{F95398DF-87D8-4792-A62A-6D8E90046D47}">
      <text>
        <r>
          <rPr>
            <b/>
            <sz val="9"/>
            <color indexed="81"/>
            <rFont val="Tahoma"/>
            <family val="2"/>
            <charset val="238"/>
          </rPr>
          <t>Tip profila stran A (zunanja stran):
S
V
V2
G*
M
M3
M8
* za zunanjo fasado Gladio (G) uporabite debelino jeklene pločevine 0,7 mm ali več</t>
        </r>
      </text>
    </comment>
    <comment ref="P23" authorId="1" shapeId="0" xr:uid="{BD9ED9B9-E79A-45DF-8FA7-CF7B904D70C7}">
      <text>
        <r>
          <rPr>
            <b/>
            <sz val="9"/>
            <color indexed="81"/>
            <rFont val="Tahoma"/>
            <family val="2"/>
            <charset val="238"/>
          </rPr>
          <t>Debelina jeklene pločevine:
0,45
0,50
0,55
0,60
0,63
0,65
0,675
0,70
0,75
0,80</t>
        </r>
      </text>
    </comment>
    <comment ref="Q23" authorId="1" shapeId="0" xr:uid="{680A17DE-0008-46C5-AC72-C153E20873BB}">
      <text>
        <r>
          <rPr>
            <b/>
            <sz val="9"/>
            <color indexed="81"/>
            <rFont val="Tahoma"/>
            <family val="2"/>
            <charset val="238"/>
          </rPr>
          <t>Premaz:
SP 25
SP 25
PVDF 25
PVDF 35
PUR 50
PVCF 150
HPS 200
PRISMA
PRISMA ELEMENTS
Inox 304
Inox 316L
Inox 316</t>
        </r>
      </text>
    </comment>
    <comment ref="S23" authorId="1" shapeId="0" xr:uid="{3CEB5635-F318-4B46-B209-7C31A2F78A08}">
      <text>
        <r>
          <rPr>
            <b/>
            <sz val="9"/>
            <color indexed="81"/>
            <rFont val="Tahoma"/>
            <family val="2"/>
            <charset val="238"/>
          </rPr>
          <t>Tip profila stran B (notranja stran):
S
V
V2
G
M2</t>
        </r>
      </text>
    </comment>
    <comment ref="V23" authorId="0" shapeId="0" xr:uid="{9FBD2EC7-8AEE-4E33-BFB5-AE8C79DF0EC4}">
      <text>
        <r>
          <rPr>
            <b/>
            <sz val="9"/>
            <color indexed="81"/>
            <rFont val="Tahoma"/>
            <family val="2"/>
            <charset val="238"/>
          </rPr>
          <t>Prioriteta A bo proizvedena in dobavljena prva kot najvišja prioriteta.
Prioriteta B se lahko združi s prioriteto A za optimizacijo proizvodnih in dobavnih kapacitet.
Prioriteta C se lahko po potrebi združi s prioritetama A in B za dodatno optimizacijo proizvodnih in dobavnih kapacitet, sicer pa bo obravnavana zadnja.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Jereb Matej</author>
    <author>Šantavec Miha</author>
  </authors>
  <commentList>
    <comment ref="B5" authorId="0" shapeId="0" xr:uid="{3A0BC0D0-EC83-4EE5-B341-026424047F20}">
      <text>
        <r>
          <rPr>
            <b/>
            <sz val="9"/>
            <color indexed="81"/>
            <rFont val="Tahoma"/>
            <family val="2"/>
            <charset val="238"/>
          </rPr>
          <t>Samodejno izpolnjevanje
Vnesite podatke v Excelovo preglednico "FTV Panel"</t>
        </r>
      </text>
    </comment>
    <comment ref="D23" authorId="1" shapeId="0" xr:uid="{4DEBC1D1-1C24-45E8-99A3-096B5384DD72}">
      <text>
        <r>
          <rPr>
            <b/>
            <sz val="9"/>
            <color indexed="81"/>
            <rFont val="Tahoma"/>
            <family val="2"/>
            <charset val="238"/>
          </rPr>
          <t>Dimenzija A [mm]:
Amin = T+150 mm
Amax = 1000 mm</t>
        </r>
      </text>
    </comment>
    <comment ref="E23" authorId="1" shapeId="0" xr:uid="{94F6DE1E-FD75-4461-8D86-2B674843225C}">
      <text>
        <r>
          <rPr>
            <b/>
            <sz val="9"/>
            <color indexed="81"/>
            <rFont val="Tahoma"/>
            <family val="2"/>
            <charset val="238"/>
          </rPr>
          <t>Dimenzija B [mm]:
Amin = 2×T+300 mm
Amax = 1000 mm</t>
        </r>
      </text>
    </comment>
    <comment ref="F23" authorId="1" shapeId="0" xr:uid="{0E302532-7312-49AB-B1F1-7DC66215444B}">
      <text>
        <r>
          <rPr>
            <b/>
            <sz val="9"/>
            <color indexed="81"/>
            <rFont val="Tahoma"/>
            <family val="2"/>
            <charset val="238"/>
          </rPr>
          <t>Dimenzija C [mm]:
Amin = T+150 mm
Amax = 1000 mm</t>
        </r>
      </text>
    </comment>
    <comment ref="G23" authorId="1" shapeId="0" xr:uid="{3C7FB778-AFE2-4C67-B344-40C0FA2808A3}">
      <text>
        <r>
          <rPr>
            <b/>
            <sz val="9"/>
            <color indexed="81"/>
            <rFont val="Tahoma"/>
            <family val="2"/>
            <charset val="238"/>
          </rPr>
          <t>Kot [°]:
Kot upogibanja: 90° do 175°</t>
        </r>
      </text>
    </comment>
    <comment ref="H23" authorId="1" shapeId="0" xr:uid="{B7AEF8DD-3C7C-49F4-AB48-998875321FDD}">
      <text>
        <r>
          <rPr>
            <b/>
            <sz val="9"/>
            <color indexed="81"/>
            <rFont val="Tahoma"/>
            <family val="2"/>
            <charset val="238"/>
          </rPr>
          <t>Kot [°]:
Kot upogibanja: 90° do 175°</t>
        </r>
      </text>
    </comment>
    <comment ref="I23" authorId="1" shapeId="0" xr:uid="{18347D11-20C0-4E79-831D-7E9543EFC147}">
      <text>
        <r>
          <rPr>
            <b/>
            <sz val="9"/>
            <color indexed="81"/>
            <rFont val="Tahoma"/>
            <family val="2"/>
            <charset val="238"/>
          </rPr>
          <t>Dolžina L=A+B+C [mm]:
Lmin = 4×T+600 mm
Lmax = 3000 mm
Primer Lmax = (A+B+C)max = 1000+1000+1000 mm</t>
        </r>
      </text>
    </comment>
    <comment ref="J23" authorId="1" shapeId="0" xr:uid="{EE8080C8-EEE3-46AC-A64A-F83BF9A28EF3}">
      <text>
        <r>
          <rPr>
            <b/>
            <sz val="9"/>
            <color indexed="81"/>
            <rFont val="Tahoma"/>
            <family val="2"/>
            <charset val="238"/>
          </rPr>
          <t>Debelina T [mm]:
50*, 60, 80, 100, 120, 133, 150, 172, 200, 220*, 240, 250*
*glej Trimoterm tehnično specifikacijo</t>
        </r>
      </text>
    </comment>
    <comment ref="K23" authorId="1" shapeId="0" xr:uid="{260777B9-7DDE-433B-8456-1FEBE5A761DB}">
      <text>
        <r>
          <rPr>
            <b/>
            <sz val="9"/>
            <color indexed="81"/>
            <rFont val="Tahoma"/>
            <family val="2"/>
            <charset val="238"/>
          </rPr>
          <t>Modul M [mm]:
1000 mm standardni modul
1200 mm standardni modul
na voljo od 600 mm do 1200 mm</t>
        </r>
      </text>
    </comment>
    <comment ref="L23" authorId="1" shapeId="0" xr:uid="{979DEBA5-F393-41D2-9079-255082BB9223}">
      <text>
        <r>
          <rPr>
            <b/>
            <sz val="9"/>
            <color indexed="81"/>
            <rFont val="Tahoma"/>
            <family val="2"/>
            <charset val="238"/>
          </rPr>
          <t>Tip panela:
FTV
*za druge tipe panelov uporabite ločen dokument</t>
        </r>
      </text>
    </comment>
    <comment ref="M23" authorId="1" shapeId="0" xr:uid="{18D5CD34-F8A2-4D2F-AB03-1826582E9B86}">
      <text>
        <r>
          <rPr>
            <b/>
            <sz val="9"/>
            <color indexed="81"/>
            <rFont val="Tahoma"/>
            <family val="2"/>
            <charset val="238"/>
          </rPr>
          <t>Tip jedra:
Power T
Power S
Perform R
Perform C</t>
        </r>
      </text>
    </comment>
    <comment ref="N23" authorId="1" shapeId="0" xr:uid="{4B235F6F-4B27-4B18-AF26-6A074FF5ACCE}">
      <text>
        <r>
          <rPr>
            <b/>
            <sz val="9"/>
            <color indexed="81"/>
            <rFont val="Tahoma"/>
            <family val="2"/>
            <charset val="238"/>
          </rPr>
          <t>Debelina jeklene pločevine:
0,45
0,50
0,55
0,60
0,63
0,65
0,675
0,70
0,75
0,80</t>
        </r>
      </text>
    </comment>
    <comment ref="O23" authorId="1" shapeId="0" xr:uid="{5B443912-3ABC-4B3D-90C4-2340F1F581DE}">
      <text>
        <r>
          <rPr>
            <sz val="9"/>
            <color indexed="81"/>
            <rFont val="Tahoma"/>
            <family val="2"/>
            <charset val="238"/>
          </rPr>
          <t>Premaz:
SP 25
SP 25
PVDF 25
PVDF 35
PUR 50
PVCF 150
HPS 200
PRISMA
PRISMA ELEMENTS
Inox 304
Inox 316L
Inox 316</t>
        </r>
      </text>
    </comment>
    <comment ref="Q23" authorId="1" shapeId="0" xr:uid="{6BA1846A-C6CF-43BE-BAE9-E7810AEE841A}">
      <text>
        <r>
          <rPr>
            <b/>
            <sz val="9"/>
            <color indexed="81"/>
            <rFont val="Tahoma"/>
            <family val="2"/>
            <charset val="238"/>
          </rPr>
          <t>Tip profila stran A (zunanja stran):
S
V
V2
G*
M
M3
M8
* za zunanjo fasado Gladio (G) uporabite debelino jeklene pločevine 0,7 mm ali več</t>
        </r>
      </text>
    </comment>
    <comment ref="R23" authorId="1" shapeId="0" xr:uid="{085B3A6C-6AC9-4DD2-854C-4B2B16C2B25F}">
      <text>
        <r>
          <rPr>
            <b/>
            <sz val="9"/>
            <color indexed="81"/>
            <rFont val="Tahoma"/>
            <family val="2"/>
            <charset val="238"/>
          </rPr>
          <t>Debelina jeklene pločevine:
0,45
0,50
0,55
0,60
0,63
0,65
0,675
0,70
0,75
0,80</t>
        </r>
      </text>
    </comment>
    <comment ref="S23" authorId="1" shapeId="0" xr:uid="{E9131144-933A-4E5D-BFB9-12B305B9D102}">
      <text>
        <r>
          <rPr>
            <b/>
            <sz val="9"/>
            <color indexed="81"/>
            <rFont val="Tahoma"/>
            <family val="2"/>
            <charset val="238"/>
          </rPr>
          <t>Premaz:
SP 25
SP 25
PVDF 25
PVDF 35
PUR 50
PVCF 150
HPS 200
PRISMA
PRISMA ELEMENTS
Inox 304
Inox 316L
Inox 316</t>
        </r>
      </text>
    </comment>
    <comment ref="U23" authorId="1" shapeId="0" xr:uid="{A21AE353-5A6A-49D6-BB33-040A5AB6CB29}">
      <text>
        <r>
          <rPr>
            <b/>
            <sz val="9"/>
            <color indexed="81"/>
            <rFont val="Tahoma"/>
            <family val="2"/>
            <charset val="238"/>
          </rPr>
          <t>Tip profila stran B (notranja stran):
S
V
V2
G
M2</t>
        </r>
      </text>
    </comment>
    <comment ref="X23" authorId="0" shapeId="0" xr:uid="{A0F56999-565F-4EAD-8AA3-3257DC71B449}">
      <text>
        <r>
          <rPr>
            <b/>
            <sz val="9"/>
            <color indexed="81"/>
            <rFont val="Tahoma"/>
            <family val="2"/>
            <charset val="238"/>
          </rPr>
          <t>Prioriteta A bo proizvedena in dobavljena prva kot najvišja prioriteta.
Prioriteta B se lahko združi s prioriteto A za optimizacijo proizvodnih in dobavnih kapacitet.
Prioriteta C se lahko po potrebi združi s prioritetama A in B za dodatno optimizacijo proizvodnih in dobavnih kapacitet, sicer pa bo obravnavana zadnja.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Jereb Matej</author>
    <author>Šantavec Miha</author>
  </authors>
  <commentList>
    <comment ref="B5" authorId="0" shapeId="0" xr:uid="{C60DABC2-B087-4BD7-ACA4-5F77479C53EA}">
      <text>
        <r>
          <rPr>
            <b/>
            <sz val="9"/>
            <color indexed="81"/>
            <rFont val="Tahoma"/>
            <family val="2"/>
            <charset val="238"/>
          </rPr>
          <t>Samodejno izpolnjevanje
Vnesite podatke v Excelovo preglednico "FTV Panel"</t>
        </r>
      </text>
    </comment>
    <comment ref="D23" authorId="1" shapeId="0" xr:uid="{29045D26-234A-41CE-99C3-C6DF5B27CFA9}">
      <text>
        <r>
          <rPr>
            <b/>
            <sz val="9"/>
            <color indexed="81"/>
            <rFont val="Tahoma"/>
            <family val="2"/>
            <charset val="238"/>
          </rPr>
          <t>Dimenzija A [mm]:
Amin =T+150 mm
Amax = M-60-(T+150) mm</t>
        </r>
      </text>
    </comment>
    <comment ref="E23" authorId="1" shapeId="0" xr:uid="{5C1D8D37-ED8A-4712-905D-3EC239A7D02A}">
      <text>
        <r>
          <rPr>
            <b/>
            <sz val="9"/>
            <color indexed="81"/>
            <rFont val="Tahoma"/>
            <family val="2"/>
            <charset val="238"/>
          </rPr>
          <t>Dimenzija B [mm]:
Bmin =T+150 mm
Bmax = M-60-(T+150) mm</t>
        </r>
      </text>
    </comment>
    <comment ref="F23" authorId="1" shapeId="0" xr:uid="{60A5D798-9A59-4B61-B53A-4A2542DC1407}">
      <text>
        <r>
          <rPr>
            <b/>
            <sz val="9"/>
            <color indexed="81"/>
            <rFont val="Tahoma"/>
            <family val="2"/>
            <charset val="238"/>
          </rPr>
          <t>Dimenzija (A+B):
(A+B)min = 2×(T+150) mm
(A+B)max = M - 60 mm</t>
        </r>
      </text>
    </comment>
    <comment ref="G23" authorId="1" shapeId="0" xr:uid="{44A57A2B-C962-4B75-8541-5D6285AD5FDD}">
      <text>
        <r>
          <rPr>
            <b/>
            <sz val="9"/>
            <color indexed="81"/>
            <rFont val="Tahoma"/>
            <family val="2"/>
            <charset val="238"/>
          </rPr>
          <t>Kot [°]:
Kot upogibanja: 80° do 175°</t>
        </r>
      </text>
    </comment>
    <comment ref="H23" authorId="1" shapeId="0" xr:uid="{A53F4F26-036A-43B0-960B-D985F8F84D32}">
      <text>
        <r>
          <rPr>
            <b/>
            <sz val="9"/>
            <color indexed="81"/>
            <rFont val="Tahoma"/>
            <family val="2"/>
            <charset val="238"/>
          </rPr>
          <t>Dolžina L [mm]:
Lmin = 2000 mm
Lmax = 8000 mm (zaradi omejitev upogibanja)
Opomba: rezanje pod 2000 mm je predmet dodatnega doplačila</t>
        </r>
      </text>
    </comment>
    <comment ref="I23" authorId="1" shapeId="0" xr:uid="{8822FAD1-BC14-4012-8EF6-8C19B5A43835}">
      <text>
        <r>
          <rPr>
            <b/>
            <sz val="9"/>
            <color indexed="81"/>
            <rFont val="Tahoma"/>
            <family val="2"/>
            <charset val="238"/>
          </rPr>
          <t>Debelina T [mm]:
50*, 60, 80, 100, 120, 133, 150, 172, 200, 220*, 240, 250*
*glej Trimoterm tehnično specifikacijo</t>
        </r>
      </text>
    </comment>
    <comment ref="J23" authorId="1" shapeId="0" xr:uid="{79B898D1-4FF6-4FC9-8159-737953B850BE}">
      <text>
        <r>
          <rPr>
            <b/>
            <sz val="9"/>
            <color indexed="81"/>
            <rFont val="Tahoma"/>
            <family val="2"/>
            <charset val="238"/>
          </rPr>
          <t>Modul M [mm]:
1000 mm standardni modul
1200 mm standardni modul
na voljo od 600 mm do 1200 mm</t>
        </r>
      </text>
    </comment>
    <comment ref="K23" authorId="1" shapeId="0" xr:uid="{AFC69A41-FA09-456F-98CA-9C71D7CE1953}">
      <text>
        <r>
          <rPr>
            <b/>
            <sz val="9"/>
            <color indexed="81"/>
            <rFont val="Tahoma"/>
            <family val="2"/>
            <charset val="238"/>
          </rPr>
          <t>Tip panela:
FTV
*za druge tipe panelov uporabite ločen dokument</t>
        </r>
      </text>
    </comment>
    <comment ref="L23" authorId="1" shapeId="0" xr:uid="{0706C4BF-3AFF-4D0A-A133-C8E9EE59AC17}">
      <text>
        <r>
          <rPr>
            <b/>
            <sz val="9"/>
            <color indexed="81"/>
            <rFont val="Tahoma"/>
            <family val="2"/>
            <charset val="238"/>
          </rPr>
          <t>Tip jedra:
Power T
Power S
Perform R
Perform C</t>
        </r>
      </text>
    </comment>
    <comment ref="M23" authorId="1" shapeId="0" xr:uid="{8EE2C7F9-6336-4E0B-8039-E0D6EBAC544B}">
      <text>
        <r>
          <rPr>
            <b/>
            <sz val="9"/>
            <color indexed="81"/>
            <rFont val="Tahoma"/>
            <family val="2"/>
            <charset val="238"/>
          </rPr>
          <t>Debelina jeklene pločevine:
0,45
0,50
0,55
0,60
0,63
0,65
0,675
0,70
0,75
0,80</t>
        </r>
      </text>
    </comment>
    <comment ref="N23" authorId="1" shapeId="0" xr:uid="{9D6299D0-A19E-49EB-B2D7-DFD27BC5D3CC}">
      <text>
        <r>
          <rPr>
            <sz val="9"/>
            <color indexed="81"/>
            <rFont val="Tahoma"/>
            <family val="2"/>
            <charset val="238"/>
          </rPr>
          <t>Premaz:
SP 25
SP 25
PVDF 25
PVDF 35
PUR 50
PVCF 150
HPS 200
PRISMA
PRISMA ELEMENTS
Inox 304
Inox 316L
Inox 316</t>
        </r>
      </text>
    </comment>
    <comment ref="P23" authorId="1" shapeId="0" xr:uid="{2DA1D9EB-5918-423D-8D21-E6AE77EC1EE4}">
      <text>
        <r>
          <rPr>
            <b/>
            <sz val="9"/>
            <color indexed="81"/>
            <rFont val="Tahoma"/>
            <family val="2"/>
            <charset val="238"/>
          </rPr>
          <t>Tip profila stran A (zunanja stran):
S
V
V2
G*
M
M3
M8
* za zunanjo fasado Gladio (G) uporabite debelino jeklene pločevine 0,7 mm ali več</t>
        </r>
      </text>
    </comment>
    <comment ref="Q23" authorId="1" shapeId="0" xr:uid="{34A1756E-60E0-493D-BBCE-3BCFF625A16B}">
      <text>
        <r>
          <rPr>
            <b/>
            <sz val="9"/>
            <color indexed="81"/>
            <rFont val="Tahoma"/>
            <family val="2"/>
            <charset val="238"/>
          </rPr>
          <t>Debelina jeklene pločevine:
0,45
0,50
0,55
0,60
0,63
0,65
0,675
0,70
0,75
0,80</t>
        </r>
      </text>
    </comment>
    <comment ref="R23" authorId="1" shapeId="0" xr:uid="{C693C09F-252B-4913-93AB-07BFAFA0C887}">
      <text>
        <r>
          <rPr>
            <b/>
            <sz val="9"/>
            <color indexed="81"/>
            <rFont val="Tahoma"/>
            <family val="2"/>
            <charset val="238"/>
          </rPr>
          <t>Premaz:
SP 25
SP 25
PVDF 25
PVDF 35
PUR 50
PVCF 150
HPS 200
PRISMA
PRISMA ELEMENTS
Inox 304
Inox 316L
Inox 316</t>
        </r>
      </text>
    </comment>
    <comment ref="T23" authorId="1" shapeId="0" xr:uid="{DF1C5A52-BFCC-4968-A24D-15C4604C4866}">
      <text>
        <r>
          <rPr>
            <b/>
            <sz val="9"/>
            <color indexed="81"/>
            <rFont val="Tahoma"/>
            <family val="2"/>
            <charset val="238"/>
          </rPr>
          <t>Tip profila stran B (notranja stran):
S
V
V2
G
M2</t>
        </r>
      </text>
    </comment>
    <comment ref="W23" authorId="0" shapeId="0" xr:uid="{F347D34F-9910-4150-848C-58CBC930EA14}">
      <text>
        <r>
          <rPr>
            <b/>
            <sz val="9"/>
            <color indexed="81"/>
            <rFont val="Tahoma"/>
            <family val="2"/>
            <charset val="238"/>
          </rPr>
          <t>Prioriteta A bo proizvedena in dobavljena prva kot najvišja prioriteta.
Prioriteta B se lahko združi s prioriteto A za optimizacijo proizvodnih in dobavnih kapacitet.
Prioriteta C se lahko po potrebi združi s prioritetama A in B za dodatno optimizacijo proizvodnih in dobavnih kapacitet, sicer pa bo obravnavana zadnja.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Jereb Matej</author>
    <author>Šantavec Miha</author>
  </authors>
  <commentList>
    <comment ref="B5" authorId="0" shapeId="0" xr:uid="{C2BECFBB-C5FC-4302-A6BD-AF10A8B56F9D}">
      <text>
        <r>
          <rPr>
            <b/>
            <sz val="9"/>
            <color indexed="81"/>
            <rFont val="Tahoma"/>
            <family val="2"/>
            <charset val="238"/>
          </rPr>
          <t>Samodejno izpolnjevanje
Vnesite podatke v Excelovo preglednico "FTV Panel"</t>
        </r>
      </text>
    </comment>
    <comment ref="D23" authorId="1" shapeId="0" xr:uid="{06D82D07-BAAD-43CD-A0EC-643BA4F73532}">
      <text>
        <r>
          <rPr>
            <b/>
            <sz val="9"/>
            <color indexed="81"/>
            <rFont val="Tahoma"/>
            <family val="2"/>
            <charset val="238"/>
          </rPr>
          <t>Dimenzija A [mm]:
Amin =T+150 mm
Amax = M-(T+150) mm</t>
        </r>
      </text>
    </comment>
    <comment ref="E23" authorId="1" shapeId="0" xr:uid="{B20E33FE-EFBA-4FA1-846D-288407533CDD}">
      <text>
        <r>
          <rPr>
            <b/>
            <sz val="9"/>
            <color indexed="81"/>
            <rFont val="Tahoma"/>
            <family val="2"/>
            <charset val="238"/>
          </rPr>
          <t>Dimenzija B [mm]:
Bmin =T+150 mm
Bmax = M-(T+150) mm</t>
        </r>
      </text>
    </comment>
    <comment ref="F23" authorId="1" shapeId="0" xr:uid="{B02A0C1A-AE85-4EB6-95A2-6CDA0AC518AF}">
      <text>
        <r>
          <rPr>
            <b/>
            <sz val="9"/>
            <color indexed="81"/>
            <rFont val="Tahoma"/>
            <family val="2"/>
            <charset val="238"/>
          </rPr>
          <t>Dimenzija (A+B):
(A+B) = Modul</t>
        </r>
      </text>
    </comment>
    <comment ref="G23" authorId="1" shapeId="0" xr:uid="{7143EC64-6A06-4DBD-931E-962276ECF2B3}">
      <text>
        <r>
          <rPr>
            <b/>
            <sz val="9"/>
            <color indexed="81"/>
            <rFont val="Tahoma"/>
            <family val="2"/>
            <charset val="238"/>
          </rPr>
          <t>Kot [°]:
Kot upogibanja: 80° do 175°</t>
        </r>
      </text>
    </comment>
    <comment ref="H23" authorId="1" shapeId="0" xr:uid="{8D1C924B-613E-4C45-A23B-B4F40D837919}">
      <text>
        <r>
          <rPr>
            <b/>
            <sz val="9"/>
            <color indexed="81"/>
            <rFont val="Tahoma"/>
            <family val="2"/>
            <charset val="238"/>
          </rPr>
          <t>Dolžina L [mm]:
Lmin = 2000 mm
Lmax = 8000 mm (zaradi omejitev upogibanja)
Opomba: rezanje pod 2000 mm je predmet dodatnega doplačila</t>
        </r>
      </text>
    </comment>
    <comment ref="I23" authorId="1" shapeId="0" xr:uid="{DE2927C6-196C-44DB-AA6B-26C3976BEF8D}">
      <text>
        <r>
          <rPr>
            <b/>
            <sz val="9"/>
            <color indexed="81"/>
            <rFont val="Tahoma"/>
            <family val="2"/>
            <charset val="238"/>
          </rPr>
          <t>Debelina T [mm]:
50*, 60, 80, 100, 120, 133, 150, 172, 200, 220*, 240, 250*
*glej Trimoterm tehnično specifikacijo</t>
        </r>
      </text>
    </comment>
    <comment ref="J23" authorId="1" shapeId="0" xr:uid="{452BD133-9A85-413D-AD4F-7191FE508D84}">
      <text>
        <r>
          <rPr>
            <b/>
            <sz val="9"/>
            <color indexed="81"/>
            <rFont val="Tahoma"/>
            <family val="2"/>
            <charset val="238"/>
          </rPr>
          <t>Modul M [mm]:
1000 mm standardni modul
1200 mm standardni modul
na voljo od 600 mm do 1200 mm</t>
        </r>
      </text>
    </comment>
    <comment ref="K23" authorId="1" shapeId="0" xr:uid="{B8F33E60-21E1-4C4A-A32E-1B43C306E216}">
      <text>
        <r>
          <rPr>
            <b/>
            <sz val="9"/>
            <color indexed="81"/>
            <rFont val="Tahoma"/>
            <family val="2"/>
            <charset val="238"/>
          </rPr>
          <t>Tip panela:
FTV
*za druge tipe panelov uporabite ločen dokument</t>
        </r>
      </text>
    </comment>
    <comment ref="L23" authorId="1" shapeId="0" xr:uid="{4B89BAA1-1384-4770-9F0D-7DCC83C1AB57}">
      <text>
        <r>
          <rPr>
            <b/>
            <sz val="9"/>
            <color indexed="81"/>
            <rFont val="Tahoma"/>
            <family val="2"/>
            <charset val="238"/>
          </rPr>
          <t>Tip jedra:
Power T
Power S
Perform R
Perform C</t>
        </r>
      </text>
    </comment>
    <comment ref="M23" authorId="1" shapeId="0" xr:uid="{B89525F4-47A1-437A-BEBA-E9DD93D418A8}">
      <text>
        <r>
          <rPr>
            <b/>
            <sz val="9"/>
            <color indexed="81"/>
            <rFont val="Tahoma"/>
            <family val="2"/>
            <charset val="238"/>
          </rPr>
          <t>Debelina jeklene pločevine:
0,45
0,50
0,55
0,60
0,63
0,65
0,675
0,70
0,75
0,80</t>
        </r>
      </text>
    </comment>
    <comment ref="N23" authorId="1" shapeId="0" xr:uid="{5075D45C-BA77-482B-8092-5FD493600D07}">
      <text>
        <r>
          <rPr>
            <sz val="9"/>
            <color indexed="81"/>
            <rFont val="Tahoma"/>
            <family val="2"/>
            <charset val="238"/>
          </rPr>
          <t>Premaz:
SP 25
SP 25
PVDF 25
PVDF 35
PUR 50
PVCF 150
HPS 200
PRISMA
PRISMA ELEMENTS
Inox 304
Inox 316L
Inox 316</t>
        </r>
      </text>
    </comment>
    <comment ref="P23" authorId="1" shapeId="0" xr:uid="{7FB5FCF2-C9E2-422E-A4A2-FA40F1361DE4}">
      <text>
        <r>
          <rPr>
            <b/>
            <sz val="9"/>
            <color indexed="81"/>
            <rFont val="Tahoma"/>
            <family val="2"/>
            <charset val="238"/>
          </rPr>
          <t>Tip profila stran A (zunanja stran):
S
V
V2
G*
M
M3
M8
* za zunanjo fasado Gladio (G) uporabite debelino jeklene pločevine 0,7 mm ali več</t>
        </r>
      </text>
    </comment>
    <comment ref="Q23" authorId="1" shapeId="0" xr:uid="{613A71F8-BA21-4851-8764-45323C9C6C0E}">
      <text>
        <r>
          <rPr>
            <b/>
            <sz val="9"/>
            <color indexed="81"/>
            <rFont val="Tahoma"/>
            <family val="2"/>
            <charset val="238"/>
          </rPr>
          <t>Debelina jeklene pločevine:
0,45
0,50
0,55
0,60
0,63
0,65
0,675
0,70
0,75
0,80</t>
        </r>
      </text>
    </comment>
    <comment ref="R23" authorId="1" shapeId="0" xr:uid="{55E6DD0F-5633-4A7D-9A16-4EC46151D2B1}">
      <text>
        <r>
          <rPr>
            <b/>
            <sz val="9"/>
            <color indexed="81"/>
            <rFont val="Tahoma"/>
            <family val="2"/>
            <charset val="238"/>
          </rPr>
          <t>Premaz:
SP 25
SP 25
PVDF 25
PVDF 35
PUR 50
PVCF 150
HPS 200
PRISMA
PRISMA ELEMENTS
Inox 304
Inox 316L
Inox 316</t>
        </r>
      </text>
    </comment>
    <comment ref="T23" authorId="1" shapeId="0" xr:uid="{61DE8684-3A9B-46B7-9215-33733C6D7D99}">
      <text>
        <r>
          <rPr>
            <b/>
            <sz val="9"/>
            <color indexed="81"/>
            <rFont val="Tahoma"/>
            <family val="2"/>
            <charset val="238"/>
          </rPr>
          <t>Tip profila stran B (notranja stran):
S
V
V2
G
M2</t>
        </r>
      </text>
    </comment>
    <comment ref="W23" authorId="0" shapeId="0" xr:uid="{BB12932F-0D08-4FF4-B3DF-050A6482F1C1}">
      <text>
        <r>
          <rPr>
            <b/>
            <sz val="9"/>
            <color indexed="81"/>
            <rFont val="Tahoma"/>
            <family val="2"/>
            <charset val="238"/>
          </rPr>
          <t>Prioriteta A bo proizvedena in dobavljena prva kot najvišja prioriteta.
Prioriteta B se lahko združi s prioriteto A za optimizacijo proizvodnih in dobavnih kapacitet.
Prioriteta C se lahko po potrebi združi s prioritetama A in B za dodatno optimizacijo proizvodnih in dobavnih kapacitet, sicer pa bo obravnavana zadnja.</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Jereb Matej</author>
    <author>Šantavec Miha</author>
  </authors>
  <commentList>
    <comment ref="B5" authorId="0" shapeId="0" xr:uid="{A61C1E58-F6DF-4F20-9B08-A93359D0DA2B}">
      <text>
        <r>
          <rPr>
            <b/>
            <sz val="9"/>
            <color indexed="81"/>
            <rFont val="Tahoma"/>
            <family val="2"/>
            <charset val="238"/>
          </rPr>
          <t>Samodejno izpolnjevanje
Vnesite podatke v Excelovo preglednico "FTV Panel"</t>
        </r>
      </text>
    </comment>
    <comment ref="D23" authorId="1" shapeId="0" xr:uid="{3A65ABF9-27FF-4153-AC11-1763FDFC0974}">
      <text>
        <r>
          <rPr>
            <b/>
            <sz val="9"/>
            <color indexed="81"/>
            <rFont val="Tahoma"/>
            <family val="2"/>
            <charset val="238"/>
          </rPr>
          <t>Dimenzija A [mm]:
Amin =T+150 mm
Amax = M-60-(T+150) mm</t>
        </r>
      </text>
    </comment>
    <comment ref="E23" authorId="1" shapeId="0" xr:uid="{F93FBDB9-9B93-424B-A47F-2911DC021731}">
      <text>
        <r>
          <rPr>
            <b/>
            <sz val="9"/>
            <color indexed="81"/>
            <rFont val="Tahoma"/>
            <family val="2"/>
            <charset val="238"/>
          </rPr>
          <t>Dimenzija B [mm]:
Bmin =T+150 mm
Bmax = M-60-(T+150) mm</t>
        </r>
      </text>
    </comment>
    <comment ref="F23" authorId="1" shapeId="0" xr:uid="{6BDE3DAC-C7C9-4775-B0C5-41DD321A4D75}">
      <text>
        <r>
          <rPr>
            <b/>
            <sz val="9"/>
            <color indexed="81"/>
            <rFont val="Tahoma"/>
            <family val="2"/>
            <charset val="238"/>
          </rPr>
          <t>Dolžina (A+B)max:
(A+B)min = 2×(T+150) mm
(A+B)max = M-60 mm</t>
        </r>
      </text>
    </comment>
    <comment ref="G23" authorId="1" shapeId="0" xr:uid="{284C26BD-9E6C-4219-B5A8-88649150A95D}">
      <text>
        <r>
          <rPr>
            <b/>
            <sz val="9"/>
            <color indexed="81"/>
            <rFont val="Tahoma"/>
            <family val="2"/>
            <charset val="238"/>
          </rPr>
          <t>Kot [°]:
Kot upogibanja: 75° do 175°</t>
        </r>
      </text>
    </comment>
    <comment ref="H23" authorId="1" shapeId="0" xr:uid="{7F19262E-6B16-4165-8945-A81A026923F7}">
      <text>
        <r>
          <rPr>
            <b/>
            <sz val="9"/>
            <color indexed="81"/>
            <rFont val="Tahoma"/>
            <family val="2"/>
            <charset val="238"/>
          </rPr>
          <t>Dolžina L [mm]:
Lmin = 2000 mm
Lmax = 10000 mm (zaradi omejitev upogibanja)
Opomba: rezanje pod 2000 mm je predmet dodatnega doplačila</t>
        </r>
      </text>
    </comment>
    <comment ref="I23" authorId="1" shapeId="0" xr:uid="{6D61F143-C93D-4549-9C8B-7EBD9FA5CE80}">
      <text>
        <r>
          <rPr>
            <b/>
            <sz val="9"/>
            <color indexed="81"/>
            <rFont val="Tahoma"/>
            <family val="2"/>
            <charset val="238"/>
          </rPr>
          <t>Debelina T [mm]:
50*, 60, 80, 100, 120, 133, 150, 172, 200, 220*, 240, 250*
*glej Trimoterm tehnično specifikacijo</t>
        </r>
      </text>
    </comment>
    <comment ref="J23" authorId="1" shapeId="0" xr:uid="{D7ACC993-FC38-43A2-B65F-7A08FE050F0A}">
      <text>
        <r>
          <rPr>
            <b/>
            <sz val="9"/>
            <color indexed="81"/>
            <rFont val="Tahoma"/>
            <family val="2"/>
            <charset val="238"/>
          </rPr>
          <t>Modul M [mm]:
1000 mm standardni modul
1200 mm standardni modul
na voljo od 600 mm do 1200 mm</t>
        </r>
      </text>
    </comment>
    <comment ref="K23" authorId="1" shapeId="0" xr:uid="{03849BDE-8F1E-4139-AB24-81F62A57ED2D}">
      <text>
        <r>
          <rPr>
            <b/>
            <sz val="9"/>
            <color indexed="81"/>
            <rFont val="Tahoma"/>
            <family val="2"/>
            <charset val="238"/>
          </rPr>
          <t>Tip panela:
FTV
*za druge tipe panelov uporabite ločen dokument</t>
        </r>
      </text>
    </comment>
    <comment ref="L23" authorId="1" shapeId="0" xr:uid="{6110C394-262B-4812-B453-894354303FCA}">
      <text>
        <r>
          <rPr>
            <b/>
            <sz val="9"/>
            <color indexed="81"/>
            <rFont val="Tahoma"/>
            <family val="2"/>
            <charset val="238"/>
          </rPr>
          <t>Tip jedra:
Power T
Power S
Perform R
Perform C</t>
        </r>
      </text>
    </comment>
    <comment ref="M23" authorId="1" shapeId="0" xr:uid="{16A85543-4D2C-475D-B971-85E13C07A6DF}">
      <text>
        <r>
          <rPr>
            <b/>
            <sz val="9"/>
            <color indexed="81"/>
            <rFont val="Tahoma"/>
            <family val="2"/>
            <charset val="238"/>
          </rPr>
          <t>Debelina jeklene pločevine:
0,45
0,50
0,55
0,60
0,63
0,65
0,675
0,70
0,75
0,80</t>
        </r>
      </text>
    </comment>
    <comment ref="N23" authorId="1" shapeId="0" xr:uid="{6E2DD056-2195-420C-8254-EEFD6AEC9E3B}">
      <text>
        <r>
          <rPr>
            <sz val="9"/>
            <color indexed="81"/>
            <rFont val="Tahoma"/>
            <family val="2"/>
            <charset val="238"/>
          </rPr>
          <t>Premaz:
SP 25
SP 25
PVDF 25
PVDF 35
PUR 50
PVCF 150
HPS 200
PRISMA
PRISMA ELEMENTS
Inox 304
Inox 316L
Inox 316</t>
        </r>
      </text>
    </comment>
    <comment ref="P23" authorId="1" shapeId="0" xr:uid="{F2C1C7D5-7DBC-49E9-9368-33E191BF5147}">
      <text>
        <r>
          <rPr>
            <b/>
            <sz val="9"/>
            <color indexed="81"/>
            <rFont val="Tahoma"/>
            <family val="2"/>
            <charset val="238"/>
          </rPr>
          <t>Tip profila stran A (zunanja stran):
M
M8
S*
V*
V2*
G*
M3*
* ne velja za
   panele z zaobljenim vogalom</t>
        </r>
      </text>
    </comment>
    <comment ref="Q23" authorId="1" shapeId="0" xr:uid="{B96E19C0-1F30-47BF-BCE5-21CC1A62D82B}">
      <text>
        <r>
          <rPr>
            <b/>
            <sz val="9"/>
            <color indexed="81"/>
            <rFont val="Tahoma"/>
            <family val="2"/>
            <charset val="238"/>
          </rPr>
          <t>Debelina jeklene pločevine:
0,45
0,50
0,55
0,60
0,63
0,65
0,675
0,70
0,75
0,80</t>
        </r>
      </text>
    </comment>
    <comment ref="R23" authorId="1" shapeId="0" xr:uid="{DD747A5E-A862-4E11-81DA-3BF735214C98}">
      <text>
        <r>
          <rPr>
            <b/>
            <sz val="9"/>
            <color indexed="81"/>
            <rFont val="Tahoma"/>
            <family val="2"/>
            <charset val="238"/>
          </rPr>
          <t>Premaz:
SP 25
SP 25
PVDF 25
PVDF 35
PUR 50
PVCF 150
HPS 200
PRISMA
PRISMA ELEMENTS
Inox 304
Inox 316L
Inox 316</t>
        </r>
      </text>
    </comment>
    <comment ref="T23" authorId="1" shapeId="0" xr:uid="{21FA387E-87E6-4965-A2C8-762525AC3337}">
      <text>
        <r>
          <rPr>
            <b/>
            <sz val="9"/>
            <color indexed="81"/>
            <rFont val="Tahoma"/>
            <family val="2"/>
            <charset val="238"/>
          </rPr>
          <t>Tip profila stran B (notranja stran):
S
V
V2
G
M2</t>
        </r>
      </text>
    </comment>
    <comment ref="W23" authorId="0" shapeId="0" xr:uid="{E63AF31F-60EE-432C-868F-2C5B845BB7F7}">
      <text>
        <r>
          <rPr>
            <b/>
            <sz val="9"/>
            <color indexed="81"/>
            <rFont val="Tahoma"/>
            <family val="2"/>
            <charset val="238"/>
          </rPr>
          <t>Prioriteta A bo proizvedena in dobavljena prva kot najvišja prioriteta.
Prioriteta B se lahko združi s prioriteto A za optimizacijo proizvodnih in dobavnih kapacitet.
Prioriteta C se lahko po potrebi združi s prioritetama A in B za dodatno optimizacijo proizvodnih in dobavnih kapacitet, sicer pa bo obravnavana zadnja.</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Jereb Matej</author>
    <author>Šantavec Miha</author>
  </authors>
  <commentList>
    <comment ref="B5" authorId="0" shapeId="0" xr:uid="{2803FA79-7C15-4E39-88D7-DC90D027FC44}">
      <text>
        <r>
          <rPr>
            <b/>
            <sz val="9"/>
            <color indexed="81"/>
            <rFont val="Tahoma"/>
            <family val="2"/>
            <charset val="238"/>
          </rPr>
          <t>Samodejno izpolnjevanje
Vnesite podatke v Excelovo preglednico "FTV Panel"</t>
        </r>
      </text>
    </comment>
    <comment ref="D23" authorId="1" shapeId="0" xr:uid="{090C25ED-5B96-4FB3-8097-13C7DDCE1A55}">
      <text>
        <r>
          <rPr>
            <b/>
            <sz val="9"/>
            <color indexed="81"/>
            <rFont val="Tahoma"/>
            <family val="2"/>
            <charset val="238"/>
          </rPr>
          <t>Dimenzija A [mm]:
Amin =T+150 mm
Amax = M-60-(T+150) mm</t>
        </r>
      </text>
    </comment>
    <comment ref="E23" authorId="1" shapeId="0" xr:uid="{77A3A7E6-9B19-4FC9-B329-DB8EAACE889A}">
      <text>
        <r>
          <rPr>
            <b/>
            <sz val="9"/>
            <color indexed="81"/>
            <rFont val="Tahoma"/>
            <family val="2"/>
            <charset val="238"/>
          </rPr>
          <t>Dimenzija B [mm]:
Bmin =2×T+300 mm
Bmax = M-60-2×(T+150) mm</t>
        </r>
      </text>
    </comment>
    <comment ref="F23" authorId="1" shapeId="0" xr:uid="{B41EE5EE-FB33-419F-A815-D2184800F135}">
      <text>
        <r>
          <rPr>
            <b/>
            <sz val="9"/>
            <color indexed="81"/>
            <rFont val="Tahoma"/>
            <family val="2"/>
            <charset val="238"/>
          </rPr>
          <t>Dimenzija C [mm]:
Amin =T+150 mm
Amax = M-60-(T+150) mm</t>
        </r>
      </text>
    </comment>
    <comment ref="G23" authorId="1" shapeId="0" xr:uid="{B8090ACF-C0DF-49C7-B567-85AE6FE12C9E}">
      <text>
        <r>
          <rPr>
            <b/>
            <sz val="9"/>
            <color indexed="81"/>
            <rFont val="Tahoma"/>
            <family val="2"/>
            <charset val="238"/>
          </rPr>
          <t>Dimenzija (A+B+C):
(A+B+C)min = 4×T+600 mm
(A+B+C)max = M-60 mm</t>
        </r>
      </text>
    </comment>
    <comment ref="H23" authorId="1" shapeId="0" xr:uid="{5D9724E1-EEB0-491E-96DC-CE828F75F411}">
      <text>
        <r>
          <rPr>
            <b/>
            <sz val="9"/>
            <color indexed="81"/>
            <rFont val="Tahoma"/>
            <family val="2"/>
            <charset val="238"/>
          </rPr>
          <t>Kot a [°]:
Kot upogibanja: 90° do 175°</t>
        </r>
      </text>
    </comment>
    <comment ref="I23" authorId="1" shapeId="0" xr:uid="{B7944C17-BCF6-4BE9-B703-650C34894C0A}">
      <text>
        <r>
          <rPr>
            <b/>
            <sz val="9"/>
            <color indexed="81"/>
            <rFont val="Tahoma"/>
            <family val="2"/>
            <charset val="238"/>
          </rPr>
          <t>Kot c [°]:
Kot upogibanja: 90° do 175°</t>
        </r>
      </text>
    </comment>
    <comment ref="J23" authorId="1" shapeId="0" xr:uid="{32BC1951-8C82-4C1D-A62D-C0B1C26CEFEB}">
      <text>
        <r>
          <rPr>
            <b/>
            <sz val="9"/>
            <color indexed="81"/>
            <rFont val="Tahoma"/>
            <family val="2"/>
            <charset val="238"/>
          </rPr>
          <t>Dolžina L [mm]:
Lmin = 2000 mm
Lmax = 10000 mm (zaradi omejitev upogibanja)
Opomba: rezanje pod 2000 mm je predmet dodatnega doplačila</t>
        </r>
      </text>
    </comment>
    <comment ref="K23" authorId="1" shapeId="0" xr:uid="{114B8F68-DC1A-4E1E-B8CC-B70C6C0580F4}">
      <text>
        <r>
          <rPr>
            <b/>
            <sz val="9"/>
            <color indexed="81"/>
            <rFont val="Tahoma"/>
            <family val="2"/>
            <charset val="238"/>
          </rPr>
          <t>Debelina T [mm]:
50*, 60, 80, 100, 120, 133, 150, 172, 200, 220*, 240, 250*
*glej Trimoterm tehnično specifikacijo</t>
        </r>
      </text>
    </comment>
    <comment ref="L23" authorId="1" shapeId="0" xr:uid="{644E2FEA-1B01-4BF5-A3FA-1B243B15107D}">
      <text>
        <r>
          <rPr>
            <b/>
            <sz val="9"/>
            <color indexed="81"/>
            <rFont val="Tahoma"/>
            <family val="2"/>
            <charset val="238"/>
          </rPr>
          <t>Modul M [mm]:
1000 mm standardni modul
1200 mm standardni modul
na voljo od 600 mm do 1200 mm</t>
        </r>
      </text>
    </comment>
    <comment ref="M23" authorId="1" shapeId="0" xr:uid="{6954D30C-A47F-4047-B9E2-9D2CB90F44BC}">
      <text>
        <r>
          <rPr>
            <b/>
            <sz val="9"/>
            <color indexed="81"/>
            <rFont val="Tahoma"/>
            <family val="2"/>
            <charset val="238"/>
          </rPr>
          <t>Tip panela:
FTV
*za druge tipe panelov uporabite ločen dokument</t>
        </r>
      </text>
    </comment>
    <comment ref="N23" authorId="1" shapeId="0" xr:uid="{426B437C-26AA-4E63-9DC6-FFE40CA45305}">
      <text>
        <r>
          <rPr>
            <b/>
            <sz val="9"/>
            <color indexed="81"/>
            <rFont val="Tahoma"/>
            <family val="2"/>
            <charset val="238"/>
          </rPr>
          <t>Tip jedra:
Power T
Power S
Perform R
Perform C</t>
        </r>
      </text>
    </comment>
    <comment ref="O23" authorId="1" shapeId="0" xr:uid="{E63E1647-102B-481E-8685-9EEA6DBB124E}">
      <text>
        <r>
          <rPr>
            <b/>
            <sz val="9"/>
            <color indexed="81"/>
            <rFont val="Tahoma"/>
            <family val="2"/>
            <charset val="238"/>
          </rPr>
          <t>Debelina jeklene pločevine:
0,45
0,50
0,55
0,60
0,63
0,65
0,675
0,70
0,75
0,80</t>
        </r>
      </text>
    </comment>
    <comment ref="P23" authorId="1" shapeId="0" xr:uid="{DB922DDB-78C3-4992-8CB4-B31B1D43010D}">
      <text>
        <r>
          <rPr>
            <sz val="9"/>
            <color indexed="81"/>
            <rFont val="Tahoma"/>
            <family val="2"/>
            <charset val="238"/>
          </rPr>
          <t>Premaz:
SP 25
SP 25
PVDF 25
PVDF 35
PUR 50
PVCF 150
HPS 200
PRISMA
PRISMA ELEMENTS
Inox 304
Inox 316L
Inox 316</t>
        </r>
      </text>
    </comment>
    <comment ref="R23" authorId="1" shapeId="0" xr:uid="{F319800A-19DF-41D1-A9F2-385BD348EFCA}">
      <text>
        <r>
          <rPr>
            <b/>
            <sz val="9"/>
            <color indexed="81"/>
            <rFont val="Tahoma"/>
            <family val="2"/>
            <charset val="238"/>
          </rPr>
          <t>Tip profila stran A (zunanja stran):
M
M8
S*
V*
V2*
G*
M3*
* ne velja za
   panele z zaobljenim vogalom</t>
        </r>
      </text>
    </comment>
    <comment ref="S23" authorId="1" shapeId="0" xr:uid="{C154D7E9-BE66-44F6-9C95-E5817D8B9D74}">
      <text>
        <r>
          <rPr>
            <b/>
            <sz val="9"/>
            <color indexed="81"/>
            <rFont val="Tahoma"/>
            <family val="2"/>
            <charset val="238"/>
          </rPr>
          <t>Debelina jeklene pločevine:
0,45
0,50
0,55
0,60
0,63
0,65
0,675
0,70
0,75
0,80</t>
        </r>
      </text>
    </comment>
    <comment ref="T23" authorId="1" shapeId="0" xr:uid="{BDC2F718-E6ED-4370-BBAB-8CE58EFD7172}">
      <text>
        <r>
          <rPr>
            <b/>
            <sz val="9"/>
            <color indexed="81"/>
            <rFont val="Tahoma"/>
            <family val="2"/>
            <charset val="238"/>
          </rPr>
          <t>Premaz:
SP 25
SP 25
PVDF 25
PVDF 35
PUR 50
PVCF 150
HPS 200
PRISMA
PRISMA ELEMENTS
Inox 304
Inox 316L
Inox 316</t>
        </r>
      </text>
    </comment>
    <comment ref="V23" authorId="1" shapeId="0" xr:uid="{FE88CF98-BA5E-49EC-A2EE-CBFD12B3A6CD}">
      <text>
        <r>
          <rPr>
            <b/>
            <sz val="9"/>
            <color indexed="81"/>
            <rFont val="Tahoma"/>
            <family val="2"/>
            <charset val="238"/>
          </rPr>
          <t>Tip profila stran B (notranja stran):
S
V
V2
G
M2</t>
        </r>
      </text>
    </comment>
    <comment ref="Y23" authorId="0" shapeId="0" xr:uid="{B8275DD4-3797-4EB9-9DD0-DF38762D3686}">
      <text>
        <r>
          <rPr>
            <b/>
            <sz val="9"/>
            <color indexed="81"/>
            <rFont val="Tahoma"/>
            <family val="2"/>
            <charset val="238"/>
          </rPr>
          <t>Prioriteta A bo proizvedena in dobavljena prva kot najvišja prioriteta.
Prioriteta B se lahko združi s prioriteto A za optimizacijo proizvodnih in dobavnih kapacitet.
Prioriteta C se lahko po potrebi združi s prioritetama A in B za dodatno optimizacijo proizvodnih in dobavnih kapacitet, sicer pa bo obravnavana zadnja.</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<sst xmlns="http://schemas.openxmlformats.org/spreadsheetml/2006/main" count="845" uniqueCount="208">
  <si>
    <t>FTV</t>
  </si>
  <si>
    <t>P01</t>
  </si>
  <si>
    <t>Trimoterm Technical Specification</t>
  </si>
  <si>
    <t>Trimoterm Fireproof Panels Brochure</t>
  </si>
  <si>
    <t>Power T</t>
  </si>
  <si>
    <t>M</t>
  </si>
  <si>
    <t>T [mm]</t>
  </si>
  <si>
    <t>A [mm]</t>
  </si>
  <si>
    <t>B [mm]</t>
  </si>
  <si>
    <t>min</t>
  </si>
  <si>
    <t>C [mm]</t>
  </si>
  <si>
    <t>A+B [mm]</t>
  </si>
  <si>
    <t>M [mm]</t>
  </si>
  <si>
    <t>A+B+C [mm]</t>
  </si>
  <si>
    <t>Packaging transport and storage for Trimo products</t>
  </si>
  <si>
    <t>S</t>
  </si>
  <si>
    <t>RAL 1234</t>
  </si>
  <si>
    <t>SP 25</t>
  </si>
  <si>
    <t>1.0</t>
  </si>
  <si>
    <t>Horizontal Façade System Trimoterm FTV</t>
  </si>
  <si>
    <t>1.1</t>
  </si>
  <si>
    <t>1.2</t>
  </si>
  <si>
    <t>A min (B min)</t>
  </si>
  <si>
    <t>A max (Bmax)</t>
  </si>
  <si>
    <t>(A+B) min</t>
  </si>
  <si>
    <t>(A+B) max</t>
  </si>
  <si>
    <t>50 - 150 mm</t>
  </si>
  <si>
    <t>T + 150 mm</t>
  </si>
  <si>
    <t>(A + B) min</t>
  </si>
  <si>
    <t>(A + B) max</t>
  </si>
  <si>
    <t>A min = B min</t>
  </si>
  <si>
    <t>B max (A max)</t>
  </si>
  <si>
    <t>50 - 250 mm</t>
  </si>
  <si>
    <t>2*T + 300 mm</t>
  </si>
  <si>
    <t>3.000 mm</t>
  </si>
  <si>
    <t>1.000 mm</t>
  </si>
  <si>
    <t>2.000 mm</t>
  </si>
  <si>
    <t>(A + B + C) max</t>
  </si>
  <si>
    <t>600 - 1200 mm</t>
  </si>
  <si>
    <t>B min</t>
  </si>
  <si>
    <t>A min (C min)</t>
  </si>
  <si>
    <t>A max (B max = C max)</t>
  </si>
  <si>
    <t>300 mm + 2T</t>
  </si>
  <si>
    <t>(A+B)</t>
  </si>
  <si>
    <t>L</t>
  </si>
  <si>
    <t>10.000 mm</t>
  </si>
  <si>
    <t>50 - 133 mm</t>
  </si>
  <si>
    <t>A min</t>
  </si>
  <si>
    <t>C min = 150 mm + T</t>
  </si>
  <si>
    <t>1.3</t>
  </si>
  <si>
    <t>A</t>
  </si>
  <si>
    <t>B</t>
  </si>
  <si>
    <t>X</t>
  </si>
  <si>
    <t>Datum:</t>
  </si>
  <si>
    <t>Uporabniški priročnik</t>
  </si>
  <si>
    <t>Različica</t>
  </si>
  <si>
    <t>Referenčni dokumenti:</t>
  </si>
  <si>
    <t>Kako vnesti in kopirati podatke?</t>
  </si>
  <si>
    <t>Vrednosti, vnesene v celice, se samodejno preverijo glede na proizvodne omejitve in</t>
  </si>
  <si>
    <t>Vnesi vrednost</t>
  </si>
  <si>
    <t>Potreben je vnos.</t>
  </si>
  <si>
    <t>Vrednost OK</t>
  </si>
  <si>
    <t>Izračunana vrednost, ne spreminjaj.</t>
  </si>
  <si>
    <t>Vrednost ni v redu.</t>
  </si>
  <si>
    <t>Kako kopirati podatke?</t>
  </si>
  <si>
    <t>Omejitev odgovornosti</t>
  </si>
  <si>
    <t>Ime projekta:</t>
  </si>
  <si>
    <t>Referenca projekta:</t>
  </si>
  <si>
    <t>Ime stranke:</t>
  </si>
  <si>
    <t>Številka naročila stranke:</t>
  </si>
  <si>
    <t>Revizija:</t>
  </si>
  <si>
    <t>Stavba/enota:</t>
  </si>
  <si>
    <t>Podatki panela</t>
  </si>
  <si>
    <t>Dimenzije panela</t>
  </si>
  <si>
    <t>Vrsta panela</t>
  </si>
  <si>
    <t>Opomba</t>
  </si>
  <si>
    <t>Količina</t>
  </si>
  <si>
    <t>Prioriteta</t>
  </si>
  <si>
    <t>Fasada/Faza</t>
  </si>
  <si>
    <t>Položaj</t>
  </si>
  <si>
    <t>Dolžina
L [mm]</t>
  </si>
  <si>
    <t>Debelina
T [mm]</t>
  </si>
  <si>
    <t>Modul
M [mm]</t>
  </si>
  <si>
    <t>Debelina 
(stran A) [mm]</t>
  </si>
  <si>
    <t>Vrsta premaza 
(stran A)</t>
  </si>
  <si>
    <t>Barva 
(stran A)</t>
  </si>
  <si>
    <t>Vrsta profila 
(stran A)</t>
  </si>
  <si>
    <t>Debelina 
(stran B) [mm]</t>
  </si>
  <si>
    <t>Vrsta premaza 
(stran B)</t>
  </si>
  <si>
    <t>Barva 
(stran B)</t>
  </si>
  <si>
    <t>Vrsta profila 
(stran B)</t>
  </si>
  <si>
    <t>Skupaj
Q×L×M [m2]</t>
  </si>
  <si>
    <t>Axis-1/Faza-1</t>
  </si>
  <si>
    <t>Prioriteta A</t>
  </si>
  <si>
    <t>Skupaj [m2]</t>
  </si>
  <si>
    <t>Vrednosti, vnesene v celice, se samodejno preverijo glede na proizvodne omejitve in nato oblikujejo.</t>
  </si>
  <si>
    <t>da bodo vse validacije in pogojno oblikovanje shranjeni v celici (celicah), kamor prilepite (glej navodila).</t>
  </si>
  <si>
    <t>Referenčni dokumenti</t>
  </si>
  <si>
    <t>Kot
[°]</t>
  </si>
  <si>
    <t>Dimenzija
L=A+B [mm]</t>
  </si>
  <si>
    <t>Max</t>
  </si>
  <si>
    <t>Kot
a [°]</t>
  </si>
  <si>
    <t>Kot
c [°]</t>
  </si>
  <si>
    <t>Dolžina
L=A+B+C [mm]</t>
  </si>
  <si>
    <t>Dimenzija
A+B [mm]</t>
  </si>
  <si>
    <t>Dimenzija
A+B+C [mm]</t>
  </si>
  <si>
    <t>DEBELINA - T</t>
  </si>
  <si>
    <t>DOLŽINA PANELA - L</t>
  </si>
  <si>
    <t>(modul - 60 mm) - (T + 150 mm)</t>
  </si>
  <si>
    <t>Modul - 60 mm</t>
  </si>
  <si>
    <t>modul - (T - 150 mm)</t>
  </si>
  <si>
    <t>modul</t>
  </si>
  <si>
    <t>MODUL</t>
  </si>
  <si>
    <t>600 - 1,200 mm</t>
  </si>
  <si>
    <t>800 - 1,200 mm</t>
  </si>
  <si>
    <t>Datum</t>
  </si>
  <si>
    <t>Kaj je novega</t>
  </si>
  <si>
    <t>Vrste profilov</t>
  </si>
  <si>
    <t>FASADNE PLOŠČE (FTV)</t>
  </si>
  <si>
    <t>Gladek profil (G)</t>
  </si>
  <si>
    <t>S - profil (S)</t>
  </si>
  <si>
    <t>V - profil (V, V2)</t>
  </si>
  <si>
    <t>S - profil (perforiran)</t>
  </si>
  <si>
    <t>V - profil (V)</t>
  </si>
  <si>
    <t>V - profil (V2)</t>
  </si>
  <si>
    <t>Trapezni profil</t>
  </si>
  <si>
    <t>Dolžine panelov segajo do 14 m.</t>
  </si>
  <si>
    <t>Standardne širine panelov so 1000 in 1200 mm.</t>
  </si>
  <si>
    <t>Trimoterm Perform C FTV-60/1000 MS</t>
  </si>
  <si>
    <t xml:space="preserve">Trimoterm </t>
  </si>
  <si>
    <t xml:space="preserve">Perform C </t>
  </si>
  <si>
    <t>(T)</t>
  </si>
  <si>
    <t>(M)</t>
  </si>
  <si>
    <t>PRIMER OZNAČEVANJA PANELA:</t>
  </si>
  <si>
    <t>Družina panelov</t>
  </si>
  <si>
    <t>Debelina</t>
  </si>
  <si>
    <t>B stran</t>
  </si>
  <si>
    <t>(Zunanja stran)</t>
  </si>
  <si>
    <t>(Notranja stran)</t>
  </si>
  <si>
    <t>ID dokumenta: TID10DT110SI</t>
  </si>
  <si>
    <t>obarvajo z uporabo Excelovih orodij za "validacijo podatkov" in "pogojno oblikovanje".</t>
  </si>
  <si>
    <t>Izven omejitev/kombinacije, spremeni vrednost(i).</t>
  </si>
  <si>
    <t>Za kopiranje podatkov (znotraj istega lista ali med listi) je pomembno uporabiti "Kopiraj" in "Prilepi &gt; vrednosti",</t>
  </si>
  <si>
    <t>FTV stenski / fasadni panel</t>
  </si>
  <si>
    <t>Seznam št.:</t>
  </si>
  <si>
    <t>Pločevina stran A (zunanja stran)</t>
  </si>
  <si>
    <t>Pločevina stran B (notranja stran)</t>
  </si>
  <si>
    <t>Količina
Q [kos]</t>
  </si>
  <si>
    <t>Dimenzije vogalnikov</t>
  </si>
  <si>
    <t>Os-2/Faza-1</t>
  </si>
  <si>
    <t>Kontrola dimenzij za FTV zaobljen U-vogalnik (vzdolžni)</t>
  </si>
  <si>
    <t>Debelina pločevine</t>
  </si>
  <si>
    <t>Max A (max B)</t>
  </si>
  <si>
    <t>L - modul panela</t>
  </si>
  <si>
    <t>Max 8.000 mm</t>
  </si>
  <si>
    <t>Mikroliniran profil (M)</t>
  </si>
  <si>
    <t>Mikroliniran profil (M, M3, M8)</t>
  </si>
  <si>
    <t>Mikroliniran profil (M2)</t>
  </si>
  <si>
    <t>Mikroliniran profil (M8)</t>
  </si>
  <si>
    <t>Nestandardne širine panelov je mogoče izdelati ob predhodnem dogovoru.</t>
  </si>
  <si>
    <t>A stran</t>
  </si>
  <si>
    <t>vrsta profila</t>
  </si>
  <si>
    <t>Primer označevanja pločevin:</t>
  </si>
  <si>
    <t>zunanja pločevina: 0,55 mm SP 25 μm ANTRACIT</t>
  </si>
  <si>
    <t>- A stran (zunanja stran): debelina (0,55 mm), tip premaza (SP 25 μm), barva (ANTRACIT)</t>
  </si>
  <si>
    <t>notranja pločevina: 0,50 mm SP 25 μm GREY WHITE</t>
  </si>
  <si>
    <t>- B stran (notranja stran): debelina (0,50 mm) tip premaza (SP 25 μm) barva (GREY WHITE)</t>
  </si>
  <si>
    <t xml:space="preserve"> + feasible | - not feasible</t>
  </si>
  <si>
    <t>Uporabnost profila jeklenih plošč:</t>
  </si>
  <si>
    <t>VZDOLŽNI</t>
  </si>
  <si>
    <t>OSTRI VOGALI</t>
  </si>
  <si>
    <t>1.4</t>
  </si>
  <si>
    <t>Document translated to DE and SL</t>
  </si>
  <si>
    <t xml:space="preserve">Znotraj omejitev. </t>
  </si>
  <si>
    <t>Znotraj omejitev, glejte komentar.</t>
  </si>
  <si>
    <t>da bodo vse validacije in pogojno oblikovanje shranjene v celici, kamor prilepite podatke.</t>
  </si>
  <si>
    <t>Razrezni list za</t>
  </si>
  <si>
    <t>Številka Trimo naročila :</t>
  </si>
  <si>
    <t>Tip mineralne volne</t>
  </si>
  <si>
    <t>Vzorčni podatki, prosim izbrišite</t>
  </si>
  <si>
    <t>FTV L-vogalnik (prečni)</t>
  </si>
  <si>
    <t>Kontrola dimenzij za FTV vogalnik v obliki L vogalnika (prečni)</t>
  </si>
  <si>
    <t>Vnesite T, A in B, da preverite, ali so dimenzije vogalnika znotraj omejitev:</t>
  </si>
  <si>
    <t>FTV U-vogalnik (prečni)</t>
  </si>
  <si>
    <t>Kontrola dimenzij za FTV vogalnik v obliki črke U (prečni)</t>
  </si>
  <si>
    <t>Vnesite T, A, B in C, da preverite, ali so dimenzije vogalnika znotraj omejitev:</t>
  </si>
  <si>
    <t>FTV L-vogalnik (vzdolžni)_rezani robovi</t>
  </si>
  <si>
    <t>Kontrola dimenzij za FTV L-vogalnik (vzdolžni)_rezani robovi</t>
  </si>
  <si>
    <t>Vnesite T, A, B in M, da preverite, ali so dimenzije vogalnika znotraj meja:</t>
  </si>
  <si>
    <t>FTV L-vogalnik (vzdolžni)_spoj pero/utor</t>
  </si>
  <si>
    <t>Kontrola dimenzij za FTV L-vogalnik (vzdolžni)_spoj pero/utor</t>
  </si>
  <si>
    <t>FTV zaobljen L-vogalnik (vzdolžni)</t>
  </si>
  <si>
    <t>Kontrola dimenzij za FTV zaobljen L-vogalnik (vzdolžni)</t>
  </si>
  <si>
    <t>FTV zaobljen U-vogalnik (vzdolžni)</t>
  </si>
  <si>
    <t>Vnesite T, A, B, C in M, da preverite, ali so dimenzije vogalnika znotraj omejitev:</t>
  </si>
  <si>
    <t>FTV ostri L-vogalnik (prečni)</t>
  </si>
  <si>
    <t>FTV ostri U-vogalnik (prečni)</t>
  </si>
  <si>
    <t>FTV L-voganik (vzdolžni)_Rezan</t>
  </si>
  <si>
    <t>FTV L-vogalnik (vzdolžni)_Pero/utor</t>
  </si>
  <si>
    <t>Standardni sistem za pritrjevanje Trimoterm FTV predstavlja vidno metodo pritrditve panelov Trimoterm in je primeren za horizontalno, vertikalno in segmentno ukrivljeno namestitev panelov.</t>
  </si>
  <si>
    <t>Pravilo za označevanje strani prikazanih vogalnikov je tloris štirih vogalov stavbe z oznakami strani.</t>
  </si>
  <si>
    <t>Glavni in edini namen tega dokumenta je zunanjim oblikovalcem zagotoviti razrezni list z integriranimi omejitvami. Trimo Group ima polne avtorske pravice  informacij in podrobnosti, podanih v tem dokumentu. Strokovno je bilo poskrbljeno, da so informacije/podatki točni, pravilni, popolni in nezavajajoči, vendar Trimo, vključno s svojimi hčerinskimi družbami, ne prevzema odgovornosti za napake ali informacije, ki se izkažejo za zavajajoče. Informacije/podrobnosti v tem dokumentu so namenjene le splošnim namenom. Uporaba tega dokumenta je izključno na lastno pobudo in odgovornost uporabnika, vključno z zagotavljanjem skladnosti z veljavno lokalno zakonodajo. Podjetje Trimo v nobenem primeru ne prevzema odgovornosti za kakršnokoli škodo ali izgubo, vključno, vendar ne omejeno na, posredno ali posledično škodo ter kakršnokoli izgubo, ki izhaja iz izgube dobička, nastalo zaradi uporabe tega dokumenta. Vsakršno spreminjanje enačb ali besedila v tem dokumentu je strogo prepovedano. Vse informacije, ki jih izdaja skupina Trimo, so predmet stalnega razvoja, informacije/podrobnosti v tem dokumentu pa so aktualne na dan izdaje. Uporabnik je odgovoren, da pridobi najnovejše informacije od Trimo, kadar se podatki ali podrobnosti uporabljajo za določen projekt. Zadnja različica dokumenta je na voljo na www.trimo-group.com. Najnovejša različica objavljenega dokumenta v angleškem jeziku prevladuje pred drugimi prevedenimi jezikovnimi dokumenti.</t>
  </si>
  <si>
    <t>Release</t>
  </si>
  <si>
    <t>Added sheet: "FTV L corner (longi)_Full"</t>
  </si>
  <si>
    <t>List of Steel sheet thickness was made (to avoid issues with comma and dot)
Geometrical limits was correctet to align with Trimoterm FTV Book</t>
  </si>
  <si>
    <t>Priority column was added.</t>
  </si>
  <si>
    <t>PREČNI</t>
  </si>
  <si>
    <t>ZAOBLJENI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</si>
</sst>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0.00_);_(&quot;€&quot;* \(#,##0.00\);_(&quot;€&quot;* &quot;-&quot;??_);_(@_)"/>
    <numFmt numFmtId="165" formatCode="0.000"/>
  </numFmts>
  <fonts count="36" x14ac:knownFonts="1">
    <font>
      <sz val="11"/>
      <color theme="1"/>
      <name val="Arial"/>
      <family val="2"/>
      <charset val="238"/>
      <scheme val="minor"/>
    </font>
    <font>
      <sz val="11"/>
      <color theme="1"/>
      <name val="Arial"/>
      <family val="2"/>
      <charset val="238"/>
      <scheme val="minor"/>
    </font>
    <font>
      <b/>
      <sz val="11"/>
      <color theme="1"/>
      <name val="Arial"/>
      <family val="2"/>
      <charset val="238"/>
      <scheme val="minor"/>
    </font>
    <font>
      <sz val="11"/>
      <name val="Arial"/>
      <family val="2"/>
      <charset val="238"/>
      <scheme val="minor"/>
    </font>
    <font>
      <sz val="8"/>
      <name val="Arial"/>
      <family val="2"/>
      <charset val="238"/>
      <scheme val="minor"/>
    </font>
    <font>
      <sz val="10"/>
      <name val="Arial"/>
      <family val="2"/>
    </font>
    <font>
      <u/>
      <sz val="11"/>
      <color theme="10"/>
      <name val="Arial"/>
      <family val="2"/>
      <charset val="238"/>
      <scheme val="minor"/>
    </font>
    <font>
      <b/>
      <sz val="12"/>
      <color theme="1"/>
      <name val="Arial"/>
      <family val="2"/>
      <charset val="238"/>
      <scheme val="minor"/>
    </font>
    <font>
      <sz val="9"/>
      <color indexed="81"/>
      <name val="Tahoma"/>
      <family val="2"/>
      <charset val="238"/>
    </font>
    <font>
      <b/>
      <sz val="9"/>
      <color indexed="81"/>
      <name val="Tahoma"/>
      <family val="2"/>
      <charset val="238"/>
    </font>
    <font>
      <sz val="11"/>
      <color theme="5"/>
      <name val="Arial"/>
      <family val="2"/>
      <charset val="238"/>
      <scheme val="minor"/>
    </font>
    <font>
      <sz val="11"/>
      <color theme="7"/>
      <name val="Arial"/>
      <family val="2"/>
      <charset val="238"/>
      <scheme val="minor"/>
    </font>
    <font>
      <sz val="11"/>
      <color theme="6"/>
      <name val="Arial"/>
      <family val="2"/>
      <charset val="238"/>
      <scheme val="minor"/>
    </font>
    <font>
      <b/>
      <sz val="11"/>
      <name val="Arial"/>
      <family val="2"/>
      <charset val="238"/>
      <scheme val="minor"/>
    </font>
    <font>
      <sz val="10"/>
      <color theme="1"/>
      <name val="Arial"/>
      <family val="2"/>
      <charset val="238"/>
      <scheme val="minor"/>
    </font>
    <font>
      <strike/>
      <sz val="11"/>
      <color theme="1"/>
      <name val="Arial"/>
      <family val="2"/>
      <charset val="238"/>
      <scheme val="minor"/>
    </font>
    <font>
      <strike/>
      <sz val="11"/>
      <name val="Arial"/>
      <family val="2"/>
      <charset val="238"/>
      <scheme val="minor"/>
    </font>
    <font>
      <sz val="11"/>
      <color theme="4"/>
      <name val="Arial"/>
      <family val="2"/>
      <charset val="238"/>
      <scheme val="minor"/>
    </font>
    <font>
      <b/>
      <sz val="11"/>
      <color rgb="FF000000"/>
      <name val="Arial"/>
      <family val="2"/>
      <charset val="238"/>
      <scheme val="minor"/>
    </font>
    <font>
      <sz val="10"/>
      <color theme="1" tint="0.499984740745262"/>
      <name val="Arial"/>
      <family val="2"/>
      <charset val="238"/>
      <scheme val="minor"/>
    </font>
    <font>
      <i/>
      <sz val="11"/>
      <color theme="1" tint="0.499984740745262"/>
      <name val="Arial"/>
      <family val="2"/>
      <charset val="238"/>
      <scheme val="minor"/>
    </font>
    <font>
      <sz val="11"/>
      <color theme="1"/>
      <name val="Aptos Light"/>
      <family val="2"/>
    </font>
    <font>
      <b/>
      <sz val="12"/>
      <color theme="1" tint="4.9989318521683403E-2"/>
      <name val="Aptos"/>
      <family val="2"/>
    </font>
    <font>
      <sz val="20"/>
      <color theme="1"/>
      <name val="Aptos"/>
      <family val="2"/>
    </font>
    <font>
      <sz val="11"/>
      <color theme="1"/>
      <name val="Aptos"/>
      <family val="2"/>
    </font>
    <font>
      <i/>
      <sz val="9"/>
      <color theme="1" tint="0.499984740745262"/>
      <name val="Arial"/>
      <family val="2"/>
      <charset val="238"/>
      <scheme val="minor"/>
    </font>
    <font>
      <b/>
      <sz val="12"/>
      <color theme="1"/>
      <name val="Aptos"/>
      <family val="2"/>
    </font>
    <font>
      <sz val="8"/>
      <color theme="1" tint="0.499984740745262"/>
      <name val="Arial"/>
      <family val="2"/>
      <charset val="238"/>
      <scheme val="minor"/>
    </font>
    <font>
      <b/>
      <sz val="9"/>
      <color theme="1" tint="0.249977111117893"/>
      <name val="Arial"/>
      <family val="2"/>
      <charset val="238"/>
      <scheme val="minor"/>
    </font>
    <font>
      <sz val="9"/>
      <color theme="1" tint="0.499984740745262"/>
      <name val="Arial"/>
      <family val="2"/>
      <charset val="238"/>
      <scheme val="minor"/>
    </font>
    <font>
      <sz val="10"/>
      <color theme="1" tint="0.249977111117893"/>
      <name val="Arial"/>
      <family val="2"/>
      <charset val="238"/>
      <scheme val="minor"/>
    </font>
    <font>
      <b/>
      <sz val="11"/>
      <color theme="1" tint="0.249977111117893"/>
      <name val="Arial"/>
      <family val="2"/>
      <charset val="238"/>
      <scheme val="minor"/>
    </font>
    <font>
      <b/>
      <sz val="10"/>
      <color theme="1" tint="0.249977111117893"/>
      <name val="Arial"/>
      <family val="2"/>
      <charset val="238"/>
      <scheme val="minor"/>
    </font>
    <font>
      <sz val="11"/>
      <color theme="1" tint="0.249977111117893"/>
      <name val="Arial"/>
      <family val="2"/>
      <charset val="238"/>
      <scheme val="minor"/>
    </font>
    <font>
      <b/>
      <sz val="8"/>
      <color theme="1" tint="0.249977111117893"/>
      <name val="Arial"/>
      <family val="2"/>
      <charset val="238"/>
      <scheme val="minor"/>
    </font>
    <font>
      <b/>
      <sz val="10"/>
      <color theme="1" tint="0.499984740745262"/>
      <name val="Arial"/>
      <family val="2"/>
      <charset val="238"/>
      <scheme val="minor"/>
    </font>
  </fonts>
  <fills count="12">
    <fill>
      <patternFill patternType="none"/>
    </fill>
    <fill>
      <patternFill patternType="gray125"/>
    </fill>
    <fill>
      <patternFill patternType="solid">
        <fgColor theme="7" tint="0.79998168889431442"/>
        <bgColor indexed="64"/>
      </patternFill>
    </fill>
    <fill>
      <patternFill patternType="solid">
        <fgColor theme="6"/>
        <bgColor indexed="64"/>
      </patternFill>
    </fill>
    <fill>
      <patternFill patternType="solid">
        <fgColor theme="2"/>
        <bgColor indexed="64"/>
      </patternFill>
    </fill>
    <fill>
      <patternFill patternType="solid">
        <fgColor rgb="FFFFCCCC"/>
        <bgColor indexed="64"/>
      </patternFill>
    </fill>
    <fill>
      <patternFill patternType="solid">
        <fgColor theme="0" tint="-4.9989318521683403E-2"/>
        <bgColor indexed="64"/>
      </patternFill>
    </fill>
    <fill>
      <patternFill patternType="solid">
        <fgColor rgb="FFE6E7E9"/>
        <bgColor indexed="64"/>
      </patternFill>
    </fill>
    <fill>
      <patternFill patternType="solid">
        <fgColor rgb="FFD1D2D4"/>
        <bgColor indexed="64"/>
      </patternFill>
    </fill>
    <fill>
      <patternFill patternType="solid">
        <fgColor theme="0"/>
        <bgColor indexed="64"/>
      </patternFill>
    </fill>
    <fill>
      <patternFill patternType="solid">
        <fgColor theme="0"/>
        <bgColor rgb="FF000000"/>
      </patternFill>
    </fill>
    <fill>
      <patternFill patternType="solid">
        <fgColor theme="0" tint="-0.14999847407452621"/>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medium">
        <color theme="0"/>
      </left>
      <right style="medium">
        <color theme="0"/>
      </right>
      <top style="medium">
        <color theme="0"/>
      </top>
      <bottom style="medium">
        <color theme="0"/>
      </bottom>
      <diagonal/>
    </border>
    <border>
      <left style="thin">
        <color indexed="64"/>
      </left>
      <right style="thin">
        <color indexed="64"/>
      </right>
      <top/>
      <bottom style="thin">
        <color rgb="FF000000"/>
      </bottom>
      <diagonal/>
    </border>
    <border>
      <left/>
      <right/>
      <top/>
      <bottom style="thin">
        <color theme="0"/>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top style="thin">
        <color theme="0"/>
      </top>
      <bottom style="thin">
        <color theme="0"/>
      </bottom>
      <diagonal/>
    </border>
    <border>
      <left/>
      <right/>
      <top style="thin">
        <color theme="0"/>
      </top>
      <bottom/>
      <diagonal/>
    </border>
  </borders>
  <cellStyleXfs count="11">
    <xf numFmtId="0" fontId="0" fillId="0" borderId="0"/>
    <xf numFmtId="0" fontId="5" fillId="0" borderId="0"/>
    <xf numFmtId="164" fontId="1" fillId="0" borderId="0" applyFont="0" applyFill="0" applyBorder="0" applyAlignment="0" applyProtection="0"/>
    <xf numFmtId="0" fontId="6" fillId="0" borderId="0" applyNumberForma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cellStyleXfs>
  <cellXfs count="138">
    <xf numFmtId="0" fontId="0" fillId="0" borderId="0" xfId="0"/>
    <xf numFmtId="0" fontId="2" fillId="0" borderId="0" xfId="0" applyFont="1"/>
    <xf numFmtId="0" fontId="0" fillId="2" borderId="0" xfId="0" applyFill="1"/>
    <xf numFmtId="0" fontId="0" fillId="0" borderId="1" xfId="0" applyBorder="1"/>
    <xf numFmtId="0" fontId="0" fillId="4" borderId="1" xfId="0" applyFill="1" applyBorder="1" applyAlignment="1" applyProtection="1">
      <alignment horizontal="center"/>
      <protection locked="0"/>
    </xf>
    <xf numFmtId="0" fontId="3" fillId="4" borderId="1" xfId="0" applyFont="1" applyFill="1" applyBorder="1" applyAlignment="1" applyProtection="1">
      <alignment horizontal="center"/>
      <protection locked="0"/>
    </xf>
    <xf numFmtId="1" fontId="0" fillId="4" borderId="1" xfId="0" applyNumberFormat="1" applyFill="1" applyBorder="1" applyAlignment="1" applyProtection="1">
      <alignment horizontal="center"/>
      <protection locked="0"/>
    </xf>
    <xf numFmtId="0" fontId="0" fillId="4" borderId="1" xfId="0" applyFill="1" applyBorder="1" applyProtection="1">
      <protection locked="0"/>
    </xf>
    <xf numFmtId="0" fontId="3" fillId="3" borderId="1" xfId="0" applyFont="1" applyFill="1" applyBorder="1" applyAlignment="1" applyProtection="1">
      <alignment horizontal="center"/>
      <protection locked="0"/>
    </xf>
    <xf numFmtId="0" fontId="0" fillId="3" borderId="0" xfId="0" applyFill="1"/>
    <xf numFmtId="0" fontId="0" fillId="4" borderId="0" xfId="0" applyFill="1"/>
    <xf numFmtId="0" fontId="0" fillId="5" borderId="0" xfId="0" applyFill="1"/>
    <xf numFmtId="2" fontId="0" fillId="4" borderId="2" xfId="0" applyNumberFormat="1" applyFill="1" applyBorder="1" applyAlignment="1" applyProtection="1">
      <alignment horizontal="center"/>
      <protection locked="0"/>
    </xf>
    <xf numFmtId="2" fontId="0" fillId="4" borderId="1" xfId="0" applyNumberFormat="1" applyFill="1" applyBorder="1" applyAlignment="1" applyProtection="1">
      <alignment horizontal="center"/>
      <protection locked="0"/>
    </xf>
    <xf numFmtId="0" fontId="0" fillId="4" borderId="1" xfId="0" applyFill="1" applyBorder="1"/>
    <xf numFmtId="0" fontId="0" fillId="3" borderId="1" xfId="0" applyFill="1" applyBorder="1"/>
    <xf numFmtId="0" fontId="0" fillId="2" borderId="1" xfId="0" applyFill="1" applyBorder="1"/>
    <xf numFmtId="0" fontId="0" fillId="5" borderId="1" xfId="0" applyFill="1" applyBorder="1"/>
    <xf numFmtId="0" fontId="0" fillId="4" borderId="4" xfId="0" applyFill="1" applyBorder="1" applyAlignment="1" applyProtection="1">
      <alignment horizontal="center"/>
      <protection locked="0"/>
    </xf>
    <xf numFmtId="165" fontId="0" fillId="3" borderId="3" xfId="0" applyNumberFormat="1" applyFill="1" applyBorder="1" applyProtection="1">
      <protection locked="0"/>
    </xf>
    <xf numFmtId="0" fontId="15" fillId="4" borderId="8" xfId="0" applyFont="1" applyFill="1" applyBorder="1" applyAlignment="1" applyProtection="1">
      <alignment horizontal="center"/>
      <protection locked="0"/>
    </xf>
    <xf numFmtId="0" fontId="15" fillId="4" borderId="9" xfId="0" applyFont="1" applyFill="1" applyBorder="1" applyAlignment="1" applyProtection="1">
      <alignment horizontal="center"/>
      <protection locked="0"/>
    </xf>
    <xf numFmtId="0" fontId="16" fillId="4" borderId="9" xfId="0" applyFont="1" applyFill="1" applyBorder="1" applyAlignment="1" applyProtection="1">
      <alignment horizontal="center"/>
      <protection locked="0"/>
    </xf>
    <xf numFmtId="1" fontId="15" fillId="4" borderId="9" xfId="0" applyNumberFormat="1" applyFont="1" applyFill="1" applyBorder="1" applyAlignment="1" applyProtection="1">
      <alignment horizontal="center"/>
      <protection locked="0"/>
    </xf>
    <xf numFmtId="2" fontId="15" fillId="4" borderId="9" xfId="0" applyNumberFormat="1" applyFont="1" applyFill="1" applyBorder="1" applyAlignment="1" applyProtection="1">
      <alignment horizontal="center"/>
      <protection locked="0"/>
    </xf>
    <xf numFmtId="0" fontId="15" fillId="4" borderId="9" xfId="0" applyFont="1" applyFill="1" applyBorder="1" applyProtection="1">
      <protection locked="0"/>
    </xf>
    <xf numFmtId="165" fontId="15" fillId="3" borderId="10" xfId="0" applyNumberFormat="1" applyFont="1" applyFill="1" applyBorder="1" applyProtection="1">
      <protection locked="0"/>
    </xf>
    <xf numFmtId="0" fontId="0" fillId="4" borderId="12" xfId="0" applyFill="1" applyBorder="1" applyAlignment="1" applyProtection="1">
      <alignment horizontal="center"/>
      <protection locked="0"/>
    </xf>
    <xf numFmtId="0" fontId="0" fillId="4" borderId="13" xfId="0" applyFill="1" applyBorder="1" applyAlignment="1" applyProtection="1">
      <alignment horizontal="center"/>
      <protection locked="0"/>
    </xf>
    <xf numFmtId="0" fontId="3" fillId="4" borderId="13" xfId="0" applyFont="1" applyFill="1" applyBorder="1" applyAlignment="1" applyProtection="1">
      <alignment horizontal="center"/>
      <protection locked="0"/>
    </xf>
    <xf numFmtId="165" fontId="0" fillId="3" borderId="11" xfId="0" applyNumberFormat="1" applyFill="1" applyBorder="1" applyProtection="1">
      <protection locked="0"/>
    </xf>
    <xf numFmtId="0" fontId="0" fillId="4" borderId="8" xfId="0" applyFill="1" applyBorder="1" applyAlignment="1" applyProtection="1">
      <alignment horizontal="center"/>
      <protection locked="0"/>
    </xf>
    <xf numFmtId="0" fontId="0" fillId="4" borderId="9" xfId="0" applyFill="1" applyBorder="1" applyAlignment="1" applyProtection="1">
      <alignment horizontal="center"/>
      <protection locked="0"/>
    </xf>
    <xf numFmtId="0" fontId="3" fillId="4" borderId="9" xfId="0" applyFont="1" applyFill="1" applyBorder="1" applyAlignment="1" applyProtection="1">
      <alignment horizontal="center"/>
      <protection locked="0"/>
    </xf>
    <xf numFmtId="0" fontId="0" fillId="4" borderId="9" xfId="0" applyFill="1" applyBorder="1" applyAlignment="1" applyProtection="1">
      <alignment horizontal="right"/>
      <protection locked="0"/>
    </xf>
    <xf numFmtId="0" fontId="16" fillId="3" borderId="9" xfId="0" applyFont="1" applyFill="1" applyBorder="1" applyAlignment="1" applyProtection="1">
      <alignment horizontal="center"/>
      <protection locked="0"/>
    </xf>
    <xf numFmtId="2" fontId="15" fillId="4" borderId="13" xfId="0" applyNumberFormat="1" applyFont="1" applyFill="1" applyBorder="1" applyAlignment="1" applyProtection="1">
      <alignment horizontal="center"/>
      <protection locked="0"/>
    </xf>
    <xf numFmtId="0" fontId="3" fillId="3" borderId="13" xfId="0" applyFont="1" applyFill="1" applyBorder="1" applyAlignment="1" applyProtection="1">
      <alignment horizontal="center"/>
      <protection locked="0"/>
    </xf>
    <xf numFmtId="0" fontId="0" fillId="4" borderId="13" xfId="0" applyFill="1" applyBorder="1" applyAlignment="1" applyProtection="1">
      <alignment horizontal="right"/>
      <protection locked="0"/>
    </xf>
    <xf numFmtId="0" fontId="20" fillId="0" borderId="0" xfId="0" applyFont="1"/>
    <xf numFmtId="0" fontId="24" fillId="0" borderId="0" xfId="0" applyFont="1"/>
    <xf numFmtId="0" fontId="24" fillId="0" borderId="0" xfId="0" quotePrefix="1" applyFont="1"/>
    <xf numFmtId="14" fontId="24" fillId="0" borderId="0" xfId="0" applyNumberFormat="1" applyFont="1" applyAlignment="1">
      <alignment horizontal="center"/>
    </xf>
    <xf numFmtId="0" fontId="24" fillId="0" borderId="0" xfId="0" applyFont="1" applyAlignment="1">
      <alignment horizontal="center"/>
    </xf>
    <xf numFmtId="0" fontId="26" fillId="0" borderId="0" xfId="0" applyFont="1"/>
    <xf numFmtId="0" fontId="0" fillId="0" borderId="0" xfId="0" applyProtection="1">
      <protection locked="0"/>
    </xf>
    <xf numFmtId="0" fontId="2" fillId="0" borderId="0" xfId="0" applyFont="1" applyProtection="1">
      <protection locked="0"/>
    </xf>
    <xf numFmtId="0" fontId="0" fillId="0" borderId="1" xfId="0" applyBorder="1" applyProtection="1">
      <protection locked="0"/>
    </xf>
    <xf numFmtId="0" fontId="21" fillId="4" borderId="3" xfId="0" applyFont="1" applyFill="1" applyBorder="1" applyProtection="1">
      <protection locked="0"/>
    </xf>
    <xf numFmtId="0" fontId="14" fillId="0" borderId="0" xfId="0" applyFont="1" applyProtection="1">
      <protection locked="0"/>
    </xf>
    <xf numFmtId="0" fontId="2" fillId="0" borderId="1" xfId="0" applyFont="1" applyBorder="1" applyProtection="1">
      <protection locked="0"/>
    </xf>
    <xf numFmtId="0" fontId="0" fillId="0" borderId="0" xfId="0" applyAlignment="1" applyProtection="1">
      <alignment horizontal="center"/>
      <protection locked="0"/>
    </xf>
    <xf numFmtId="0" fontId="0" fillId="0" borderId="0" xfId="0" applyAlignment="1" applyProtection="1">
      <alignment horizontal="right"/>
      <protection locked="0"/>
    </xf>
    <xf numFmtId="165" fontId="0" fillId="0" borderId="0" xfId="0" applyNumberFormat="1" applyProtection="1">
      <protection locked="0"/>
    </xf>
    <xf numFmtId="165" fontId="2" fillId="0" borderId="0" xfId="0" applyNumberFormat="1" applyFont="1" applyProtection="1">
      <protection locked="0"/>
    </xf>
    <xf numFmtId="0" fontId="0" fillId="4" borderId="0" xfId="0" applyFill="1" applyProtection="1">
      <protection locked="0"/>
    </xf>
    <xf numFmtId="0" fontId="0" fillId="3" borderId="1" xfId="0" applyFill="1" applyBorder="1" applyProtection="1">
      <protection locked="0"/>
    </xf>
    <xf numFmtId="0" fontId="0" fillId="3" borderId="0" xfId="0" applyFill="1" applyProtection="1">
      <protection locked="0"/>
    </xf>
    <xf numFmtId="0" fontId="0" fillId="2" borderId="1" xfId="0" applyFill="1" applyBorder="1" applyProtection="1">
      <protection locked="0"/>
    </xf>
    <xf numFmtId="0" fontId="0" fillId="2" borderId="0" xfId="0" applyFill="1" applyProtection="1">
      <protection locked="0"/>
    </xf>
    <xf numFmtId="0" fontId="0" fillId="5" borderId="1" xfId="0" applyFill="1" applyBorder="1" applyProtection="1">
      <protection locked="0"/>
    </xf>
    <xf numFmtId="0" fontId="0" fillId="5" borderId="0" xfId="0" applyFill="1" applyProtection="1">
      <protection locked="0"/>
    </xf>
    <xf numFmtId="0" fontId="6" fillId="0" borderId="0" xfId="3" applyProtection="1">
      <protection locked="0"/>
    </xf>
    <xf numFmtId="0" fontId="13" fillId="0" borderId="0" xfId="0" applyFont="1" applyProtection="1">
      <protection locked="0"/>
    </xf>
    <xf numFmtId="0" fontId="3" fillId="0" borderId="0" xfId="0" applyFont="1" applyProtection="1">
      <protection locked="0"/>
    </xf>
    <xf numFmtId="0" fontId="3" fillId="0" borderId="0" xfId="0" applyFont="1" applyAlignment="1" applyProtection="1">
      <alignment horizontal="center"/>
      <protection locked="0"/>
    </xf>
    <xf numFmtId="0" fontId="17" fillId="4" borderId="1" xfId="0" applyFont="1" applyFill="1" applyBorder="1" applyAlignment="1" applyProtection="1">
      <alignment horizontal="center"/>
      <protection locked="0"/>
    </xf>
    <xf numFmtId="0" fontId="10" fillId="0" borderId="0" xfId="0" applyFont="1" applyAlignment="1" applyProtection="1">
      <alignment horizontal="center"/>
      <protection locked="0"/>
    </xf>
    <xf numFmtId="0" fontId="11" fillId="0" borderId="0" xfId="0" applyFont="1" applyAlignment="1" applyProtection="1">
      <alignment horizontal="center"/>
      <protection locked="0"/>
    </xf>
    <xf numFmtId="0" fontId="19" fillId="0" borderId="0" xfId="0" applyFont="1" applyAlignment="1" applyProtection="1">
      <alignment vertical="top"/>
      <protection locked="0"/>
    </xf>
    <xf numFmtId="0" fontId="12" fillId="0" borderId="0" xfId="0" applyFont="1" applyProtection="1">
      <protection locked="0"/>
    </xf>
    <xf numFmtId="0" fontId="19" fillId="0" borderId="0" xfId="0" applyFont="1" applyAlignment="1" applyProtection="1">
      <alignment vertical="top" wrapText="1"/>
      <protection locked="0"/>
    </xf>
    <xf numFmtId="0" fontId="0" fillId="0" borderId="0" xfId="0" applyProtection="1">
      <protection hidden="1"/>
    </xf>
    <xf numFmtId="0" fontId="2" fillId="0" borderId="0" xfId="0" applyFont="1" applyProtection="1">
      <protection hidden="1"/>
    </xf>
    <xf numFmtId="0" fontId="22" fillId="0" borderId="0" xfId="0" applyFont="1" applyProtection="1">
      <protection hidden="1"/>
    </xf>
    <xf numFmtId="0" fontId="7" fillId="0" borderId="0" xfId="0" applyFont="1" applyProtection="1">
      <protection hidden="1"/>
    </xf>
    <xf numFmtId="0" fontId="23" fillId="0" borderId="0" xfId="0" applyFont="1" applyProtection="1">
      <protection hidden="1"/>
    </xf>
    <xf numFmtId="49" fontId="25" fillId="0" borderId="0" xfId="0" applyNumberFormat="1" applyFont="1" applyAlignment="1" applyProtection="1">
      <alignment horizontal="right" vertical="top"/>
      <protection hidden="1"/>
    </xf>
    <xf numFmtId="49" fontId="25" fillId="0" borderId="0" xfId="0" applyNumberFormat="1" applyFont="1" applyAlignment="1" applyProtection="1">
      <alignment horizontal="left" vertical="top"/>
      <protection hidden="1"/>
    </xf>
    <xf numFmtId="0" fontId="0" fillId="0" borderId="1" xfId="0" applyBorder="1" applyProtection="1">
      <protection hidden="1"/>
    </xf>
    <xf numFmtId="0" fontId="21" fillId="4" borderId="3" xfId="0" applyFont="1" applyFill="1" applyBorder="1" applyProtection="1">
      <protection hidden="1"/>
    </xf>
    <xf numFmtId="0" fontId="21" fillId="4" borderId="4" xfId="0" applyFont="1" applyFill="1" applyBorder="1" applyProtection="1">
      <protection hidden="1"/>
    </xf>
    <xf numFmtId="0" fontId="0" fillId="4" borderId="4" xfId="0" applyFill="1" applyBorder="1" applyProtection="1">
      <protection hidden="1"/>
    </xf>
    <xf numFmtId="0" fontId="20" fillId="6" borderId="1" xfId="0" applyFont="1" applyFill="1" applyBorder="1" applyAlignment="1" applyProtection="1">
      <alignment wrapText="1"/>
      <protection hidden="1"/>
    </xf>
    <xf numFmtId="0" fontId="2" fillId="3" borderId="6" xfId="0" applyFont="1" applyFill="1" applyBorder="1" applyAlignment="1" applyProtection="1">
      <alignment horizontal="center" vertical="center" wrapText="1"/>
      <protection hidden="1"/>
    </xf>
    <xf numFmtId="0" fontId="2" fillId="3" borderId="2" xfId="0" applyFont="1" applyFill="1" applyBorder="1" applyAlignment="1" applyProtection="1">
      <alignment horizontal="center" vertical="center" wrapText="1"/>
      <protection hidden="1"/>
    </xf>
    <xf numFmtId="0" fontId="2" fillId="3" borderId="7" xfId="0" applyFont="1" applyFill="1" applyBorder="1" applyAlignment="1" applyProtection="1">
      <alignment horizontal="center" vertical="center" wrapText="1"/>
      <protection hidden="1"/>
    </xf>
    <xf numFmtId="0" fontId="18" fillId="0" borderId="0" xfId="0" applyFont="1" applyProtection="1">
      <protection locked="0"/>
    </xf>
    <xf numFmtId="0" fontId="20" fillId="0" borderId="0" xfId="0" applyFont="1" applyProtection="1">
      <protection hidden="1"/>
    </xf>
    <xf numFmtId="0" fontId="27" fillId="0" borderId="0" xfId="0" applyFont="1" applyAlignment="1" applyProtection="1">
      <alignment vertical="top"/>
      <protection hidden="1"/>
    </xf>
    <xf numFmtId="16" fontId="24" fillId="0" borderId="0" xfId="0" quotePrefix="1" applyNumberFormat="1" applyFont="1"/>
    <xf numFmtId="0" fontId="28" fillId="8" borderId="14" xfId="0" applyFont="1" applyFill="1" applyBorder="1" applyAlignment="1">
      <alignment horizontal="left" vertical="center"/>
    </xf>
    <xf numFmtId="0" fontId="29" fillId="7" borderId="14" xfId="0" applyFont="1" applyFill="1" applyBorder="1" applyAlignment="1">
      <alignment vertical="center"/>
    </xf>
    <xf numFmtId="0" fontId="24" fillId="0" borderId="0" xfId="0" quotePrefix="1" applyFont="1" applyAlignment="1">
      <alignment vertical="top"/>
    </xf>
    <xf numFmtId="14" fontId="24" fillId="0" borderId="0" xfId="0" applyNumberFormat="1" applyFont="1" applyAlignment="1">
      <alignment horizontal="center" vertical="top"/>
    </xf>
    <xf numFmtId="0" fontId="24" fillId="0" borderId="0" xfId="0" applyFont="1" applyAlignment="1">
      <alignment vertical="top" wrapText="1"/>
    </xf>
    <xf numFmtId="0" fontId="0" fillId="0" borderId="2" xfId="0" applyBorder="1" applyAlignment="1" applyProtection="1">
      <alignment horizontal="center"/>
      <protection locked="0"/>
    </xf>
    <xf numFmtId="0" fontId="0" fillId="0" borderId="1" xfId="0" applyBorder="1" applyAlignment="1" applyProtection="1">
      <alignment horizontal="center"/>
      <protection locked="0"/>
    </xf>
    <xf numFmtId="2" fontId="0" fillId="3" borderId="3" xfId="0" applyNumberFormat="1" applyFill="1" applyBorder="1" applyProtection="1">
      <protection locked="0"/>
    </xf>
    <xf numFmtId="2" fontId="15" fillId="3" borderId="10" xfId="0" applyNumberFormat="1" applyFont="1" applyFill="1" applyBorder="1" applyProtection="1">
      <protection locked="0"/>
    </xf>
    <xf numFmtId="2" fontId="0" fillId="3" borderId="10" xfId="0" applyNumberFormat="1" applyFill="1" applyBorder="1" applyProtection="1">
      <protection locked="0"/>
    </xf>
    <xf numFmtId="0" fontId="0" fillId="9" borderId="2" xfId="0" applyFill="1" applyBorder="1" applyAlignment="1" applyProtection="1">
      <alignment horizontal="center"/>
      <protection locked="0"/>
    </xf>
    <xf numFmtId="0" fontId="0" fillId="10" borderId="2" xfId="0" applyFill="1" applyBorder="1" applyAlignment="1" applyProtection="1">
      <alignment horizontal="center"/>
      <protection locked="0"/>
    </xf>
    <xf numFmtId="0" fontId="0" fillId="0" borderId="13" xfId="0" applyBorder="1" applyProtection="1">
      <protection locked="0"/>
    </xf>
    <xf numFmtId="0" fontId="2" fillId="3" borderId="15" xfId="0" applyFont="1" applyFill="1" applyBorder="1" applyAlignment="1" applyProtection="1">
      <alignment horizontal="center" vertical="center" wrapText="1"/>
      <protection hidden="1"/>
    </xf>
    <xf numFmtId="0" fontId="20" fillId="6" borderId="1" xfId="0" applyFont="1" applyFill="1" applyBorder="1" applyAlignment="1" applyProtection="1">
      <alignment horizontal="center" wrapText="1"/>
      <protection hidden="1"/>
    </xf>
    <xf numFmtId="0" fontId="30" fillId="0" borderId="0" xfId="0" applyFont="1"/>
    <xf numFmtId="0" fontId="31" fillId="0" borderId="0" xfId="0" applyFont="1"/>
    <xf numFmtId="0" fontId="32" fillId="11" borderId="16" xfId="0" applyFont="1" applyFill="1" applyBorder="1"/>
    <xf numFmtId="0" fontId="31" fillId="11" borderId="16" xfId="0" applyFont="1" applyFill="1" applyBorder="1"/>
    <xf numFmtId="0" fontId="33" fillId="0" borderId="17" xfId="0" applyFont="1" applyBorder="1" applyAlignment="1">
      <alignment horizontal="center"/>
    </xf>
    <xf numFmtId="0" fontId="30" fillId="11" borderId="18" xfId="0" applyFont="1" applyFill="1" applyBorder="1"/>
    <xf numFmtId="0" fontId="33" fillId="11" borderId="18" xfId="0" applyFont="1" applyFill="1" applyBorder="1"/>
    <xf numFmtId="0" fontId="34" fillId="0" borderId="17" xfId="0" applyFont="1" applyBorder="1" applyAlignment="1">
      <alignment horizontal="center"/>
    </xf>
    <xf numFmtId="0" fontId="0" fillId="11" borderId="18" xfId="0" applyFill="1" applyBorder="1"/>
    <xf numFmtId="0" fontId="34" fillId="0" borderId="17" xfId="0" applyFont="1" applyBorder="1"/>
    <xf numFmtId="0" fontId="0" fillId="11" borderId="19" xfId="0" applyFill="1" applyBorder="1"/>
    <xf numFmtId="0" fontId="30" fillId="0" borderId="0" xfId="0" applyFont="1" applyProtection="1">
      <protection locked="0"/>
    </xf>
    <xf numFmtId="0" fontId="33" fillId="0" borderId="0" xfId="0" applyFont="1" applyProtection="1">
      <protection locked="0"/>
    </xf>
    <xf numFmtId="0" fontId="32" fillId="0" borderId="0" xfId="0" applyFont="1" applyAlignment="1" applyProtection="1">
      <alignment horizontal="center"/>
      <protection locked="0"/>
    </xf>
    <xf numFmtId="0" fontId="33" fillId="0" borderId="0" xfId="0" applyFont="1" applyAlignment="1" applyProtection="1">
      <alignment horizontal="center"/>
      <protection locked="0"/>
    </xf>
    <xf numFmtId="0" fontId="30" fillId="0" borderId="0" xfId="0" applyFont="1" applyAlignment="1" applyProtection="1">
      <alignment horizontal="center" vertical="top"/>
      <protection locked="0"/>
    </xf>
    <xf numFmtId="0" fontId="30" fillId="0" borderId="0" xfId="0" applyFont="1" applyAlignment="1" applyProtection="1">
      <alignment horizontal="center" vertical="top" wrapText="1"/>
      <protection locked="0"/>
    </xf>
    <xf numFmtId="0" fontId="0" fillId="0" borderId="0" xfId="0" quotePrefix="1" applyAlignment="1" applyProtection="1">
      <alignment horizontal="right"/>
      <protection locked="0"/>
    </xf>
    <xf numFmtId="0" fontId="30" fillId="0" borderId="0" xfId="0" quotePrefix="1" applyFont="1" applyProtection="1">
      <protection locked="0"/>
    </xf>
    <xf numFmtId="0" fontId="0" fillId="0" borderId="0" xfId="0" applyAlignment="1" applyProtection="1">
      <alignment vertical="center"/>
      <protection locked="0"/>
    </xf>
    <xf numFmtId="0" fontId="29" fillId="7" borderId="0" xfId="0" applyFont="1" applyFill="1" applyAlignment="1">
      <alignment vertical="center"/>
    </xf>
    <xf numFmtId="0" fontId="28" fillId="8" borderId="0" xfId="0" applyFont="1" applyFill="1" applyAlignment="1">
      <alignment horizontal="center" vertical="center"/>
    </xf>
    <xf numFmtId="0" fontId="35" fillId="7" borderId="0" xfId="0" applyFont="1" applyFill="1" applyAlignment="1">
      <alignment vertical="center"/>
    </xf>
    <xf numFmtId="0" fontId="29" fillId="0" borderId="0" xfId="0" applyFont="1" applyProtection="1">
      <protection locked="0"/>
    </xf>
    <xf numFmtId="0" fontId="14" fillId="0" borderId="0" xfId="0" applyFont="1" applyAlignment="1">
      <alignment vertical="top" wrapText="1"/>
    </xf>
    <xf numFmtId="0" fontId="0" fillId="0" borderId="0" xfId="0" applyAlignment="1">
      <alignment horizontal="center" vertical="top"/>
    </xf>
    <xf numFmtId="0" fontId="30" fillId="0" borderId="0" xfId="0" applyFont="1" applyAlignment="1" applyProtection="1">
      <alignment horizontal="left" vertical="top" wrapText="1"/>
      <protection locked="0"/>
    </xf>
    <xf numFmtId="0" fontId="20" fillId="6" borderId="3" xfId="0" applyFont="1" applyFill="1" applyBorder="1" applyProtection="1">
      <protection hidden="1"/>
    </xf>
    <xf numFmtId="0" fontId="20" fillId="6" borderId="5" xfId="0" applyFont="1" applyFill="1" applyBorder="1" applyProtection="1">
      <protection hidden="1"/>
    </xf>
    <xf numFmtId="0" fontId="20" fillId="6" borderId="4" xfId="0" applyFont="1" applyFill="1" applyBorder="1" applyProtection="1">
      <protection hidden="1"/>
    </xf>
    <xf numFmtId="0" fontId="20" fillId="6" borderId="1" xfId="0" applyFont="1" applyFill="1" applyBorder="1" applyProtection="1">
      <protection hidden="1"/>
    </xf>
    <xf numFmtId="0" fontId="30" fillId="0" borderId="0" xfId="0" applyFont="1" applyAlignment="1" applyProtection="1">
      <alignment horizontal="center" vertical="top" wrapText="1"/>
      <protection locked="0"/>
    </xf>
  </cellXfs>
  <cellStyles count="11">
    <cellStyle name="Hyperlink" xfId="3" builtinId="8"/>
    <cellStyle name="Navadno 2" xfId="1" xr:uid="{72D3395D-0A2B-4FCF-8922-38190F5FEAFF}"/>
    <cellStyle name="Normal" xfId="0" builtinId="0"/>
    <cellStyle name="Valuta 2" xfId="2" xr:uid="{6B8BD843-5F8A-4D76-8274-2AFF45DEA726}"/>
    <cellStyle name="Valuta 2 2" xfId="4" xr:uid="{B00934D5-ADE5-4C4E-B7B1-22C9A16CA10D}"/>
    <cellStyle name="Valuta 2 2 2" xfId="6" xr:uid="{EC1F70DD-DDA9-4477-AAEB-16702FC9B478}"/>
    <cellStyle name="Valuta 2 2 2 2" xfId="10" xr:uid="{5F95242F-72B4-4256-8EEB-406426111D5F}"/>
    <cellStyle name="Valuta 2 2 3" xfId="8" xr:uid="{ADE8F46A-1D83-49E0-9506-9ECD51A22E17}"/>
    <cellStyle name="Valuta 2 3" xfId="5" xr:uid="{58FF205B-E465-4E4C-AFEA-33CF2FB09656}"/>
    <cellStyle name="Valuta 2 3 2" xfId="9" xr:uid="{78C7C0B0-3AAC-4EFB-A8D1-B1C2CE7A576B}"/>
    <cellStyle name="Valuta 2 4" xfId="7" xr:uid="{356C9F00-A27C-456A-8416-0654D9B034C2}"/>
  </cellStyles>
  <dxfs count="563">
    <dxf>
      <fill>
        <patternFill patternType="none">
          <bgColor auto="1"/>
        </patternFill>
      </fill>
    </dxf>
    <dxf>
      <fill>
        <patternFill>
          <bgColor rgb="FFFFC7CE"/>
        </patternFill>
      </fill>
    </dxf>
    <dxf>
      <fill>
        <patternFill>
          <bgColor rgb="FFFFC7CE"/>
        </patternFill>
      </fill>
    </dxf>
    <dxf>
      <fill>
        <patternFill>
          <bgColor rgb="FFFFC7CE"/>
        </patternFill>
      </fill>
    </dxf>
    <dxf>
      <fill>
        <patternFill patternType="solid">
          <bgColor rgb="FFFFC7CE"/>
        </patternFill>
      </fill>
    </dxf>
    <dxf>
      <fill>
        <patternFill patternType="solid">
          <bgColor rgb="FFFFC7CE"/>
        </patternFill>
      </fill>
    </dxf>
    <dxf>
      <fill>
        <patternFill>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theme="7" tint="0.79998168889431442"/>
        </patternFill>
      </fill>
    </dxf>
    <dxf>
      <fill>
        <patternFill>
          <bgColor rgb="FFFFC7CE"/>
        </patternFill>
      </fill>
    </dxf>
    <dxf>
      <fill>
        <patternFill>
          <bgColor rgb="FFFFCCCC"/>
        </patternFill>
      </fill>
    </dxf>
    <dxf>
      <fill>
        <patternFill>
          <bgColor theme="7" tint="0.79998168889431442"/>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patternType="none">
          <bgColor auto="1"/>
        </patternFill>
      </fill>
    </dxf>
    <dxf>
      <fill>
        <patternFill patternType="none">
          <bgColor auto="1"/>
        </patternFill>
      </fill>
    </dxf>
    <dxf>
      <fill>
        <patternFill>
          <bgColor rgb="FFFFC7CE"/>
        </patternFill>
      </fill>
    </dxf>
    <dxf>
      <fill>
        <patternFill>
          <bgColor rgb="FFFFC7CE"/>
        </patternFill>
      </fill>
    </dxf>
    <dxf>
      <fill>
        <patternFill>
          <bgColor rgb="FFFFC7CE"/>
        </patternFill>
      </fill>
    </dxf>
    <dxf>
      <fill>
        <patternFill patternType="solid">
          <bgColor rgb="FFFFC7CE"/>
        </patternFill>
      </fill>
    </dxf>
    <dxf>
      <fill>
        <patternFill patternType="solid">
          <bgColor rgb="FFFFC7CE"/>
        </patternFill>
      </fill>
    </dxf>
    <dxf>
      <fill>
        <patternFill>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theme="7" tint="0.79998168889431442"/>
        </patternFill>
      </fill>
    </dxf>
    <dxf>
      <fill>
        <patternFill>
          <bgColor rgb="FFFFC7CE"/>
        </patternFill>
      </fill>
    </dxf>
    <dxf>
      <fill>
        <patternFill>
          <bgColor rgb="FFFFCCCC"/>
        </patternFill>
      </fill>
    </dxf>
    <dxf>
      <fill>
        <patternFill>
          <bgColor theme="7" tint="0.79998168889431442"/>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patternType="none">
          <bgColor auto="1"/>
        </patternFill>
      </fill>
    </dxf>
    <dxf>
      <fill>
        <patternFill patternType="none">
          <bgColor auto="1"/>
        </patternFill>
      </fill>
    </dxf>
    <dxf>
      <fill>
        <patternFill>
          <bgColor rgb="FFFFC7CE"/>
        </patternFill>
      </fill>
    </dxf>
    <dxf>
      <fill>
        <patternFill patternType="solid">
          <bgColor rgb="FFFFC7CE"/>
        </patternFill>
      </fill>
    </dxf>
    <dxf>
      <fill>
        <patternFill patternType="solid">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patternType="solid">
          <bgColor rgb="FFFFC7CE"/>
        </patternFill>
      </fill>
    </dxf>
    <dxf>
      <fill>
        <patternFill patternType="solid">
          <bgColor theme="7" tint="0.79998168889431442"/>
        </patternFill>
      </fill>
    </dxf>
    <dxf>
      <fill>
        <patternFill>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bgColor rgb="FFFFC7CE"/>
        </patternFill>
      </fill>
    </dxf>
    <dxf>
      <fill>
        <patternFill>
          <bgColor rgb="FFFFC7CE"/>
        </patternFill>
      </fill>
    </dxf>
    <dxf>
      <fill>
        <patternFill>
          <bgColor rgb="FFFFC7CE"/>
        </patternFill>
      </fill>
    </dxf>
    <dxf>
      <fill>
        <patternFill>
          <bgColor theme="7" tint="0.79998168889431442"/>
        </patternFill>
      </fill>
    </dxf>
    <dxf>
      <fill>
        <patternFill>
          <bgColor rgb="FFFFC7CE"/>
        </patternFill>
      </fill>
    </dxf>
    <dxf>
      <fill>
        <patternFill>
          <bgColor rgb="FFFFC7CE"/>
        </patternFill>
      </fill>
    </dxf>
    <dxf>
      <fill>
        <patternFill>
          <bgColor theme="7" tint="0.79998168889431442"/>
        </patternFill>
      </fill>
    </dxf>
    <dxf>
      <fill>
        <patternFill>
          <bgColor rgb="FFFFC7CE"/>
        </patternFill>
      </fill>
    </dxf>
    <dxf>
      <fill>
        <patternFill>
          <bgColor theme="7" tint="0.79998168889431442"/>
        </patternFill>
      </fill>
    </dxf>
    <dxf>
      <fill>
        <patternFill>
          <bgColor rgb="FFFFCCCC"/>
        </patternFill>
      </fill>
    </dxf>
    <dxf>
      <fill>
        <patternFill>
          <bgColor theme="7" tint="0.79998168889431442"/>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patternType="none">
          <bgColor auto="1"/>
        </patternFill>
      </fill>
    </dxf>
    <dxf>
      <fill>
        <patternFill patternType="none">
          <bgColor auto="1"/>
        </patternFill>
      </fill>
    </dxf>
    <dxf>
      <fill>
        <patternFill>
          <bgColor rgb="FFFFC7CE"/>
        </patternFill>
      </fill>
    </dxf>
    <dxf>
      <fill>
        <patternFill patternType="solid">
          <bgColor rgb="FFFFC7CE"/>
        </patternFill>
      </fill>
    </dxf>
    <dxf>
      <fill>
        <patternFill patternType="solid">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patternType="solid">
          <bgColor rgb="FFFFC7CE"/>
        </patternFill>
      </fill>
    </dxf>
    <dxf>
      <fill>
        <patternFill patternType="solid">
          <bgColor theme="7" tint="0.79998168889431442"/>
        </patternFill>
      </fill>
    </dxf>
    <dxf>
      <fill>
        <patternFill>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theme="7" tint="0.79998168889431442"/>
        </patternFill>
      </fill>
    </dxf>
    <dxf>
      <fill>
        <patternFill>
          <bgColor rgb="FFFFC7CE"/>
        </patternFill>
      </fill>
    </dxf>
    <dxf>
      <fill>
        <patternFill>
          <bgColor rgb="FFFFCCCC"/>
        </patternFill>
      </fill>
    </dxf>
    <dxf>
      <fill>
        <patternFill>
          <bgColor theme="7" tint="0.79998168889431442"/>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patternType="none">
          <bgColor auto="1"/>
        </patternFill>
      </fill>
    </dxf>
    <dxf>
      <fill>
        <patternFill patternType="none">
          <bgColor auto="1"/>
        </patternFill>
      </fill>
    </dxf>
    <dxf>
      <fill>
        <patternFill>
          <bgColor rgb="FFFFC7CE"/>
        </patternFill>
      </fill>
    </dxf>
    <dxf>
      <fill>
        <patternFill patternType="solid">
          <bgColor rgb="FFFFC7CE"/>
        </patternFill>
      </fill>
    </dxf>
    <dxf>
      <fill>
        <patternFill patternType="solid">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patternType="solid">
          <bgColor rgb="FFFFC7CE"/>
        </patternFill>
      </fill>
    </dxf>
    <dxf>
      <fill>
        <patternFill patternType="solid">
          <bgColor theme="7" tint="0.79998168889431442"/>
        </patternFill>
      </fill>
    </dxf>
    <dxf>
      <fill>
        <patternFill>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bgColor rgb="FFFFC7CE"/>
        </patternFill>
      </fill>
    </dxf>
    <dxf>
      <fill>
        <patternFill>
          <bgColor rgb="FFFFC7CE"/>
        </patternFill>
      </fill>
    </dxf>
    <dxf>
      <fill>
        <patternFill>
          <bgColor rgb="FFFFC7CE"/>
        </patternFill>
      </fill>
    </dxf>
    <dxf>
      <fill>
        <patternFill>
          <bgColor theme="7" tint="0.79998168889431442"/>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patternType="none">
          <bgColor auto="1"/>
        </patternFill>
      </fill>
    </dxf>
    <dxf>
      <fill>
        <patternFill patternType="none">
          <bgColor auto="1"/>
        </patternFill>
      </fill>
    </dxf>
    <dxf>
      <fill>
        <patternFill>
          <bgColor rgb="FFFFC7CE"/>
        </patternFill>
      </fill>
    </dxf>
    <dxf>
      <fill>
        <patternFill patternType="solid">
          <bgColor rgb="FFFFC7CE"/>
        </patternFill>
      </fill>
    </dxf>
    <dxf>
      <fill>
        <patternFill patternType="solid">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patternType="solid">
          <bgColor rgb="FFFFC7CE"/>
        </patternFill>
      </fill>
    </dxf>
    <dxf>
      <fill>
        <patternFill patternType="solid">
          <bgColor theme="7" tint="0.79998168889431442"/>
        </patternFill>
      </fill>
    </dxf>
    <dxf>
      <fill>
        <patternFill patternType="solid">
          <bgColor rgb="FFFFC7CE"/>
        </patternFill>
      </fill>
    </dxf>
    <dxf>
      <fill>
        <patternFill patternType="solid">
          <bgColor theme="7" tint="0.79998168889431442"/>
        </patternFill>
      </fill>
    </dxf>
    <dxf>
      <fill>
        <patternFill patternType="none">
          <bgColor auto="1"/>
        </patternFill>
      </fill>
    </dxf>
    <dxf>
      <fill>
        <patternFill>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bgColor rgb="FFFFC7CE"/>
        </patternFill>
      </fill>
    </dxf>
    <dxf>
      <fill>
        <patternFill>
          <bgColor rgb="FFFFC7CE"/>
        </patternFill>
      </fill>
    </dxf>
    <dxf>
      <fill>
        <patternFill>
          <bgColor rgb="FFFFC7CE"/>
        </patternFill>
      </fill>
    </dxf>
    <dxf>
      <fill>
        <patternFill>
          <bgColor theme="7" tint="0.79998168889431442"/>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patternType="none">
          <bgColor auto="1"/>
        </patternFill>
      </fill>
    </dxf>
    <dxf>
      <fill>
        <patternFill patternType="none">
          <bgColor auto="1"/>
        </patternFill>
      </fill>
    </dxf>
    <dxf>
      <fill>
        <patternFill>
          <bgColor rgb="FFFFC7CE"/>
        </patternFill>
      </fill>
    </dxf>
    <dxf>
      <fill>
        <patternFill patternType="solid">
          <bgColor rgb="FFFFC7CE"/>
        </patternFill>
      </fill>
    </dxf>
    <dxf>
      <fill>
        <patternFill patternType="solid">
          <bgColor rgb="FFFFC7CE"/>
        </patternFill>
      </fill>
    </dxf>
    <dxf>
      <fill>
        <patternFill patternType="solid">
          <bgColor rgb="FFFFC7CE"/>
        </patternFill>
      </fill>
    </dxf>
    <dxf>
      <fill>
        <patternFill patternType="solid">
          <bgColor theme="7" tint="0.79998168889431442"/>
        </patternFill>
      </fill>
    </dxf>
    <dxf>
      <fill>
        <patternFill patternType="solid">
          <bgColor rgb="FFFFC7CE"/>
        </patternFill>
      </fill>
    </dxf>
    <dxf>
      <fill>
        <patternFill patternType="solid">
          <bgColor rgb="FFFFC7CE"/>
        </patternFill>
      </fill>
    </dxf>
    <dxf>
      <fill>
        <patternFill patternType="solid">
          <bgColor theme="7" tint="0.79998168889431442"/>
        </patternFill>
      </fill>
    </dxf>
    <dxf>
      <fill>
        <patternFill>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bgColor rgb="FFFFC7CE"/>
        </patternFill>
      </fill>
    </dxf>
    <dxf>
      <fill>
        <patternFill>
          <bgColor rgb="FFFFC7CE"/>
        </patternFill>
      </fill>
    </dxf>
    <dxf>
      <fill>
        <patternFill>
          <bgColor rgb="FFFFC7CE"/>
        </patternFill>
      </fill>
    </dxf>
    <dxf>
      <fill>
        <patternFill>
          <bgColor theme="7" tint="0.79998168889431442"/>
        </patternFill>
      </fill>
    </dxf>
    <dxf>
      <fill>
        <patternFill>
          <bgColor rgb="FFFFCCCC"/>
        </patternFill>
      </fill>
    </dxf>
    <dxf>
      <fill>
        <patternFill>
          <bgColor theme="7" tint="0.79998168889431442"/>
        </patternFill>
      </fill>
    </dxf>
    <dxf>
      <fill>
        <patternFill>
          <bgColor rgb="FFFFC7CE"/>
        </patternFill>
      </fill>
    </dxf>
    <dxf>
      <fill>
        <patternFill patternType="none">
          <bgColor auto="1"/>
        </patternFill>
      </fill>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165" formatCode="0.000"/>
      <fill>
        <patternFill patternType="solid">
          <fgColor indexed="64"/>
          <bgColor theme="6"/>
        </patternFill>
      </fill>
      <border diagonalUp="0" diagonalDown="0" outline="0">
        <left style="thin">
          <color indexed="64"/>
        </left>
        <right/>
        <top/>
        <bottom/>
      </border>
      <protection locked="0" hidden="0"/>
    </dxf>
    <dxf>
      <numFmt numFmtId="165" formatCode="0.000"/>
      <fill>
        <patternFill patternType="solid">
          <fgColor indexed="64"/>
          <bgColor theme="6"/>
        </patternFill>
      </fill>
      <border diagonalUp="0" diagonalDown="0" outline="0">
        <left style="thin">
          <color indexed="64"/>
        </left>
        <right style="thin">
          <color indexed="64"/>
        </right>
        <top style="thin">
          <color indexed="64"/>
        </top>
        <bottom style="thin">
          <color indexed="64"/>
        </bottom>
      </border>
      <protection locked="0" hidden="0"/>
    </dxf>
    <dxf>
      <fill>
        <patternFill patternType="solid">
          <fgColor indexed="64"/>
          <bgColor theme="2"/>
        </patternFill>
      </fill>
      <alignment horizontal="right"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1" formatCode="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protection locked="0" hidden="0"/>
    </dxf>
    <dxf>
      <border outline="0">
        <left style="thin">
          <color indexed="64"/>
        </left>
        <right style="thin">
          <color indexed="64"/>
        </right>
        <top style="thin">
          <color indexed="64"/>
        </top>
        <bottom style="thin">
          <color indexed="64"/>
        </bottom>
      </border>
    </dxf>
    <dxf>
      <fill>
        <patternFill patternType="solid">
          <fgColor indexed="64"/>
          <bgColor theme="2"/>
        </patternFill>
      </fill>
      <alignment horizontal="center" vertical="bottom" textRotation="0" wrapText="0"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1"/>
        <name val="Arial"/>
        <family val="2"/>
        <charset val="238"/>
        <scheme val="minor"/>
      </font>
      <fill>
        <patternFill patternType="solid">
          <fgColor indexed="64"/>
          <bgColor theme="6"/>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1"/>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165" formatCode="0.000"/>
      <fill>
        <patternFill patternType="solid">
          <fgColor indexed="64"/>
          <bgColor theme="6"/>
        </patternFill>
      </fill>
      <border diagonalUp="0" diagonalDown="0" outline="0">
        <left style="thin">
          <color indexed="64"/>
        </left>
        <right/>
        <top/>
        <bottom/>
      </border>
      <protection locked="0" hidden="0"/>
    </dxf>
    <dxf>
      <numFmt numFmtId="165" formatCode="0.000"/>
      <fill>
        <patternFill patternType="solid">
          <fgColor indexed="64"/>
          <bgColor theme="6"/>
        </patternFill>
      </fill>
      <border diagonalUp="0" diagonalDown="0" outline="0">
        <left style="thin">
          <color indexed="64"/>
        </left>
        <right style="thin">
          <color indexed="64"/>
        </right>
        <top style="thin">
          <color indexed="64"/>
        </top>
        <bottom style="thin">
          <color indexed="64"/>
        </bottom>
      </border>
      <protection locked="0" hidden="0"/>
    </dxf>
    <dxf>
      <fill>
        <patternFill patternType="solid">
          <fgColor indexed="64"/>
          <bgColor theme="2"/>
        </patternFill>
      </fill>
      <alignment horizontal="right"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1" formatCode="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protection locked="0" hidden="0"/>
    </dxf>
    <dxf>
      <border outline="0">
        <left style="thin">
          <color indexed="64"/>
        </left>
        <right style="thin">
          <color indexed="64"/>
        </right>
        <top style="thin">
          <color indexed="64"/>
        </top>
        <bottom style="thin">
          <color indexed="64"/>
        </bottom>
      </border>
    </dxf>
    <dxf>
      <fill>
        <patternFill patternType="solid">
          <fgColor indexed="64"/>
          <bgColor theme="2"/>
        </patternFill>
      </fill>
      <alignment horizontal="center" vertical="bottom" textRotation="0" wrapText="0"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1"/>
        <name val="Arial"/>
        <family val="2"/>
        <charset val="238"/>
        <scheme val="minor"/>
      </font>
      <fill>
        <patternFill patternType="solid">
          <fgColor indexed="64"/>
          <bgColor theme="6"/>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1"/>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rgb="FF000000"/>
          <bgColor rgb="FFE7E6E6"/>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numFmt numFmtId="165" formatCode="0.000"/>
      <fill>
        <patternFill patternType="solid">
          <fgColor indexed="64"/>
          <bgColor theme="6"/>
        </patternFill>
      </fill>
      <border diagonalUp="0" diagonalDown="0" outline="0">
        <left style="thin">
          <color indexed="64"/>
        </left>
        <right/>
        <top/>
        <bottom/>
      </border>
      <protection locked="0" hidden="0"/>
    </dxf>
    <dxf>
      <numFmt numFmtId="165" formatCode="0.000"/>
      <fill>
        <patternFill patternType="solid">
          <fgColor indexed="64"/>
          <bgColor theme="6"/>
        </patternFill>
      </fill>
      <border diagonalUp="0" diagonalDown="0">
        <left style="thin">
          <color indexed="64"/>
        </left>
        <right/>
        <top style="thin">
          <color indexed="64"/>
        </top>
        <bottom style="thin">
          <color indexed="64"/>
        </bottom>
        <vertical/>
        <horizontal/>
      </border>
      <protection locked="0" hidden="0"/>
    </dxf>
    <dxf>
      <fill>
        <patternFill patternType="solid">
          <fgColor indexed="64"/>
          <bgColor theme="2"/>
        </patternFill>
      </fill>
      <alignment horizontal="right"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1" formatCode="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protection locked="0" hidden="0"/>
    </dxf>
    <dxf>
      <border outline="0">
        <left style="thin">
          <color rgb="FF000000"/>
        </left>
        <right style="thin">
          <color rgb="FF000000"/>
        </right>
        <top style="thin">
          <color rgb="FF000000"/>
        </top>
        <bottom style="thin">
          <color rgb="FF000000"/>
        </bottom>
      </border>
    </dxf>
    <dxf>
      <fill>
        <patternFill patternType="solid">
          <fgColor rgb="FF000000"/>
          <bgColor rgb="FFE7E6E6"/>
        </patternFill>
      </fill>
      <alignment horizontal="center" vertical="bottom" textRotation="0" wrapText="0" indent="0" justifyLastLine="0" shrinkToFit="0" readingOrder="0"/>
      <protection locked="0" hidden="0"/>
    </dxf>
    <dxf>
      <border outline="0">
        <bottom style="thin">
          <color rgb="FF000000"/>
        </bottom>
      </border>
    </dxf>
    <dxf>
      <font>
        <b/>
        <i val="0"/>
        <strike val="0"/>
        <condense val="0"/>
        <extend val="0"/>
        <outline val="0"/>
        <shadow val="0"/>
        <u val="none"/>
        <vertAlign val="baseline"/>
        <sz val="11"/>
        <color theme="1"/>
        <name val="Arial"/>
        <family val="2"/>
        <charset val="238"/>
        <scheme val="minor"/>
      </font>
      <fill>
        <patternFill patternType="solid">
          <fgColor indexed="64"/>
          <bgColor theme="6"/>
        </patternFill>
      </fill>
      <alignment horizontal="general" vertical="center" textRotation="0" wrapText="1" indent="0" justifyLastLine="0" shrinkToFit="0" readingOrder="0"/>
      <border diagonalUp="0" diagonalDown="0">
        <left style="thin">
          <color indexed="64"/>
        </left>
        <right style="thin">
          <color indexed="64"/>
        </right>
        <top/>
        <bottom/>
      </border>
      <protection locked="1" hidden="1"/>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165" formatCode="0.000"/>
      <fill>
        <patternFill patternType="solid">
          <fgColor indexed="64"/>
          <bgColor theme="6"/>
        </patternFill>
      </fill>
      <border diagonalUp="0" diagonalDown="0" outline="0">
        <left style="thin">
          <color indexed="64"/>
        </left>
        <right/>
        <top/>
        <bottom/>
      </border>
      <protection locked="0" hidden="0"/>
    </dxf>
    <dxf>
      <numFmt numFmtId="165" formatCode="0.000"/>
      <fill>
        <patternFill patternType="solid">
          <fgColor indexed="64"/>
          <bgColor theme="6"/>
        </patternFill>
      </fill>
      <border diagonalUp="0" diagonalDown="0" outline="0">
        <left style="thin">
          <color indexed="64"/>
        </left>
        <right style="thin">
          <color indexed="64"/>
        </right>
        <top style="thin">
          <color indexed="64"/>
        </top>
        <bottom style="thin">
          <color indexed="64"/>
        </bottom>
      </border>
      <protection locked="0" hidden="0"/>
    </dxf>
    <dxf>
      <fill>
        <patternFill patternType="solid">
          <fgColor indexed="64"/>
          <bgColor theme="2"/>
        </patternFill>
      </fill>
      <alignment horizontal="right"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1" formatCode="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protection locked="0" hidden="0"/>
    </dxf>
    <dxf>
      <border outline="0">
        <left style="thin">
          <color indexed="64"/>
        </left>
        <right style="thin">
          <color indexed="64"/>
        </right>
        <top style="thin">
          <color indexed="64"/>
        </top>
        <bottom style="thin">
          <color indexed="64"/>
        </bottom>
      </border>
    </dxf>
    <dxf>
      <fill>
        <patternFill patternType="solid">
          <fgColor indexed="64"/>
          <bgColor theme="2"/>
        </patternFill>
      </fill>
      <alignment horizontal="center" vertical="bottom" textRotation="0" wrapText="0"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1"/>
        <name val="Arial"/>
        <family val="2"/>
        <charset val="238"/>
        <scheme val="minor"/>
      </font>
      <fill>
        <patternFill patternType="solid">
          <fgColor indexed="64"/>
          <bgColor theme="6"/>
        </patternFill>
      </fill>
      <alignment horizontal="general" vertical="center" textRotation="0" wrapText="1" indent="0" justifyLastLine="0" shrinkToFit="0" readingOrder="0"/>
      <border diagonalUp="0" diagonalDown="0">
        <left style="thin">
          <color indexed="64"/>
        </left>
        <right style="thin">
          <color indexed="64"/>
        </right>
        <top/>
        <bottom/>
      </border>
      <protection locked="1" hidden="1"/>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165" formatCode="0.000"/>
      <fill>
        <patternFill patternType="solid">
          <fgColor indexed="64"/>
          <bgColor theme="6"/>
        </patternFill>
      </fill>
      <border diagonalUp="0" diagonalDown="0" outline="0">
        <left style="thin">
          <color indexed="64"/>
        </left>
        <right/>
        <top/>
        <bottom/>
      </border>
      <protection locked="0" hidden="0"/>
    </dxf>
    <dxf>
      <numFmt numFmtId="165" formatCode="0.000"/>
      <fill>
        <patternFill patternType="solid">
          <fgColor indexed="64"/>
          <bgColor theme="6"/>
        </patternFill>
      </fill>
      <border diagonalUp="0" diagonalDown="0" outline="0">
        <left style="thin">
          <color indexed="64"/>
        </left>
        <right style="thin">
          <color indexed="64"/>
        </right>
        <top style="thin">
          <color indexed="64"/>
        </top>
        <bottom style="thin">
          <color indexed="64"/>
        </bottom>
      </border>
      <protection locked="0" hidden="0"/>
    </dxf>
    <dxf>
      <fill>
        <patternFill patternType="solid">
          <fgColor indexed="64"/>
          <bgColor theme="2"/>
        </patternFill>
      </fill>
      <alignment horizontal="right"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1" formatCode="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protection locked="0" hidden="0"/>
    </dxf>
    <dxf>
      <border outline="0">
        <left style="thin">
          <color indexed="64"/>
        </left>
        <right style="thin">
          <color indexed="64"/>
        </right>
        <top style="thin">
          <color indexed="64"/>
        </top>
        <bottom style="thin">
          <color indexed="64"/>
        </bottom>
      </border>
    </dxf>
    <dxf>
      <fill>
        <patternFill patternType="solid">
          <fgColor indexed="64"/>
          <bgColor theme="2"/>
        </patternFill>
      </fill>
      <alignment horizontal="center" vertical="bottom" textRotation="0" wrapText="0"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1"/>
        <name val="Arial"/>
        <family val="2"/>
        <charset val="238"/>
        <scheme val="minor"/>
      </font>
      <fill>
        <patternFill patternType="solid">
          <fgColor indexed="64"/>
          <bgColor theme="6"/>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1"/>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numFmt numFmtId="165" formatCode="0.000"/>
      <fill>
        <patternFill patternType="solid">
          <fgColor indexed="64"/>
          <bgColor theme="6"/>
        </patternFill>
      </fill>
      <border diagonalUp="0" diagonalDown="0" outline="0">
        <left style="thin">
          <color indexed="64"/>
        </left>
        <right/>
        <top/>
        <bottom/>
      </border>
      <protection locked="0" hidden="0"/>
    </dxf>
    <dxf>
      <numFmt numFmtId="165" formatCode="0.000"/>
      <fill>
        <patternFill patternType="solid">
          <fgColor indexed="64"/>
          <bgColor theme="6"/>
        </patternFill>
      </fill>
      <border diagonalUp="0" diagonalDown="0">
        <left style="thin">
          <color indexed="64"/>
        </left>
        <right/>
        <top style="thin">
          <color indexed="64"/>
        </top>
        <bottom style="thin">
          <color indexed="64"/>
        </bottom>
        <vertical/>
        <horizontal/>
      </border>
      <protection locked="0" hidden="0"/>
    </dxf>
    <dxf>
      <fill>
        <patternFill patternType="solid">
          <fgColor indexed="64"/>
          <bgColor theme="2"/>
        </patternFill>
      </fill>
      <alignment horizontal="right"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1" formatCode="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protection locked="0" hidden="0"/>
    </dxf>
    <dxf>
      <border outline="0">
        <left style="thin">
          <color indexed="64"/>
        </left>
        <right style="thin">
          <color indexed="64"/>
        </right>
        <top style="thin">
          <color indexed="64"/>
        </top>
        <bottom style="thin">
          <color indexed="64"/>
        </bottom>
      </border>
    </dxf>
    <dxf>
      <fill>
        <patternFill patternType="solid">
          <fgColor indexed="64"/>
          <bgColor theme="2"/>
        </patternFill>
      </fill>
      <alignment horizontal="center" vertical="bottom" textRotation="0" wrapText="0"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1"/>
        <name val="Arial"/>
        <family val="2"/>
        <charset val="238"/>
        <scheme val="minor"/>
      </font>
      <fill>
        <patternFill patternType="solid">
          <fgColor indexed="64"/>
          <bgColor theme="6"/>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1"/>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protection locked="0" hidden="0"/>
    </dxf>
    <dxf>
      <numFmt numFmtId="2" formatCode="0.00"/>
      <fill>
        <patternFill patternType="solid">
          <fgColor indexed="64"/>
          <bgColor theme="6"/>
        </patternFill>
      </fill>
      <border diagonalUp="0" diagonalDown="0" outline="0">
        <left style="thin">
          <color indexed="64"/>
        </left>
        <right/>
        <top style="thin">
          <color indexed="64"/>
        </top>
        <bottom/>
      </border>
      <protection locked="0" hidden="0"/>
    </dxf>
    <dxf>
      <numFmt numFmtId="2" formatCode="0.00"/>
      <fill>
        <patternFill patternType="solid">
          <fgColor indexed="64"/>
          <bgColor theme="6"/>
        </patternFill>
      </fill>
      <border diagonalUp="0" diagonalDown="0" outline="0">
        <left style="thin">
          <color indexed="64"/>
        </left>
        <right/>
        <top style="thin">
          <color indexed="64"/>
        </top>
        <bottom style="thin">
          <color indexed="64"/>
        </bottom>
      </border>
      <protection locked="0" hidden="0"/>
    </dxf>
    <dxf>
      <fill>
        <patternFill patternType="solid">
          <fgColor indexed="64"/>
          <bgColor theme="2"/>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solid">
          <fgColor indexed="64"/>
          <bgColor theme="2"/>
        </patternFill>
      </fill>
      <border diagonalUp="0" diagonalDown="0" outline="0">
        <left style="thin">
          <color indexed="64"/>
        </left>
        <right style="thin">
          <color indexed="64"/>
        </right>
        <top style="thin">
          <color indexed="64"/>
        </top>
        <bottom style="thin">
          <color indexed="64"/>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numFmt numFmtId="1" formatCode="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right style="thin">
          <color indexed="64"/>
        </right>
        <top style="thin">
          <color indexed="64"/>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border outline="0">
        <top style="thin">
          <color indexed="64"/>
        </top>
      </border>
    </dxf>
    <dxf>
      <protection locked="0" hidden="0"/>
    </dxf>
    <dxf>
      <border outline="0">
        <left style="thin">
          <color indexed="64"/>
        </left>
        <right style="thin">
          <color indexed="64"/>
        </right>
        <top style="thin">
          <color indexed="64"/>
        </top>
        <bottom style="thin">
          <color indexed="64"/>
        </bottom>
      </border>
    </dxf>
    <dxf>
      <fill>
        <patternFill patternType="solid">
          <fgColor indexed="64"/>
          <bgColor theme="2"/>
        </patternFill>
      </fill>
      <alignment horizontal="center" vertical="bottom" textRotation="0" wrapText="0"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1"/>
        <name val="Arial"/>
        <family val="2"/>
        <charset val="238"/>
        <scheme val="minor"/>
      </font>
      <fill>
        <patternFill patternType="solid">
          <fgColor indexed="64"/>
          <bgColor theme="6"/>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1"/>
    </dxf>
  </dxfs>
  <tableStyles count="0" defaultTableStyle="TableStyleMedium2" defaultPivotStyle="PivotStyleLight16"/>
  <colors>
    <mruColors>
      <color rgb="FFE6E7E9"/>
      <color rgb="FFD1D2D4"/>
      <color rgb="FFC0C0C0"/>
      <color rgb="FFFFC7CE"/>
      <color rgb="FF0563C1"/>
      <color rgb="FFFFCCCC"/>
      <color rgb="FF99CCFF"/>
      <color rgb="FFCCFFFF"/>
      <color rgb="FFCCEC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L-Corner</c:v>
          </c:tx>
          <c:spPr>
            <a:ln w="19050" cap="rnd">
              <a:solidFill>
                <a:schemeClr val="accent1"/>
              </a:solidFill>
              <a:round/>
            </a:ln>
            <a:effectLst/>
          </c:spPr>
          <c:marker>
            <c:symbol val="diamond"/>
            <c:size val="8"/>
            <c:spPr>
              <a:solidFill>
                <a:schemeClr val="accent1"/>
              </a:solidFill>
              <a:ln w="9525">
                <a:solidFill>
                  <a:schemeClr val="accent1"/>
                </a:solidFill>
              </a:ln>
              <a:effectLst/>
            </c:spPr>
          </c:marker>
          <c:dPt>
            <c:idx val="0"/>
            <c:marker>
              <c:symbol val="diamond"/>
              <c:size val="8"/>
              <c:spPr>
                <a:solidFill>
                  <a:schemeClr val="accent1"/>
                </a:solidFill>
                <a:ln w="9525">
                  <a:solidFill>
                    <a:schemeClr val="accent1"/>
                  </a:solidFill>
                </a:ln>
                <a:effectLst/>
              </c:spPr>
            </c:marker>
            <c:bubble3D val="0"/>
            <c:spPr>
              <a:ln w="19050" cap="rnd">
                <a:solidFill>
                  <a:schemeClr val="accent1"/>
                </a:solidFill>
                <a:round/>
              </a:ln>
              <a:effectLst/>
            </c:spPr>
            <c:extLst>
              <c:ext xmlns:c16="http://schemas.microsoft.com/office/drawing/2014/chart" uri="{C3380CC4-5D6E-409C-BE32-E72D297353CC}">
                <c16:uniqueId val="{00000001-5280-4191-81AA-F58244C19AEE}"/>
              </c:ext>
            </c:extLst>
          </c:dPt>
          <c:dLbls>
            <c:dLbl>
              <c:idx val="0"/>
              <c:tx>
                <c:rich>
                  <a:bodyPr/>
                  <a:lstStyle/>
                  <a:p>
                    <a:fld id="{F457C428-5FE6-4571-9A71-C74964CC046B}" type="XVALUE">
                      <a:rPr lang="en-US" b="1"/>
                      <a:pPr/>
                      <a:t>[X VALUE]</a:t>
                    </a:fld>
                    <a:r>
                      <a:rPr lang="en-US" baseline="0"/>
                      <a:t>; </a:t>
                    </a:r>
                    <a:fld id="{481B6CF1-F652-4EEB-B4B7-6F9A67ED017B}" type="YVALUE">
                      <a:rPr lang="en-US" b="1" baseline="0"/>
                      <a:pPr/>
                      <a:t>[Y VALUE]</a:t>
                    </a:fld>
                    <a:endParaRPr lang="en-US" baseline="0"/>
                  </a:p>
                </c:rich>
              </c:tx>
              <c:dLblPos val="t"/>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5280-4191-81AA-F58244C19AEE}"/>
                </c:ext>
              </c:extLst>
            </c:dLbl>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dLblPos val="t"/>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'FTV L vogalnik (prečni)'!$C$65</c:f>
              <c:numCache>
                <c:formatCode>General</c:formatCode>
                <c:ptCount val="1"/>
                <c:pt idx="0">
                  <c:v>1000</c:v>
                </c:pt>
              </c:numCache>
            </c:numRef>
          </c:xVal>
          <c:yVal>
            <c:numRef>
              <c:f>'FTV L vogalnik (prečni)'!$D$65</c:f>
              <c:numCache>
                <c:formatCode>General</c:formatCode>
                <c:ptCount val="1"/>
                <c:pt idx="0">
                  <c:v>1000</c:v>
                </c:pt>
              </c:numCache>
            </c:numRef>
          </c:yVal>
          <c:smooth val="0"/>
          <c:extLst>
            <c:ext xmlns:c16="http://schemas.microsoft.com/office/drawing/2014/chart" uri="{C3380CC4-5D6E-409C-BE32-E72D297353CC}">
              <c16:uniqueId val="{00000002-5280-4191-81AA-F58244C19AEE}"/>
            </c:ext>
          </c:extLst>
        </c:ser>
        <c:ser>
          <c:idx val="1"/>
          <c:order val="1"/>
          <c:tx>
            <c:v>Limits</c:v>
          </c:tx>
          <c:spPr>
            <a:ln w="19050" cap="rnd">
              <a:solidFill>
                <a:schemeClr val="accent2"/>
              </a:solidFill>
              <a:round/>
            </a:ln>
            <a:effectLst/>
          </c:spPr>
          <c:marker>
            <c:symbol val="diamond"/>
            <c:size val="5"/>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dLblPos val="t"/>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'FTV L vogalnik (prečni)'!$C$69:$C$74</c:f>
              <c:numCache>
                <c:formatCode>General</c:formatCode>
                <c:ptCount val="6"/>
                <c:pt idx="0">
                  <c:v>300</c:v>
                </c:pt>
                <c:pt idx="1">
                  <c:v>300</c:v>
                </c:pt>
                <c:pt idx="2">
                  <c:v>1000</c:v>
                </c:pt>
                <c:pt idx="3">
                  <c:v>2000</c:v>
                </c:pt>
                <c:pt idx="4">
                  <c:v>2000</c:v>
                </c:pt>
                <c:pt idx="5">
                  <c:v>300</c:v>
                </c:pt>
              </c:numCache>
            </c:numRef>
          </c:xVal>
          <c:yVal>
            <c:numRef>
              <c:f>'FTV L vogalnik (prečni)'!$D$69:$D$74</c:f>
              <c:numCache>
                <c:formatCode>General</c:formatCode>
                <c:ptCount val="6"/>
                <c:pt idx="0">
                  <c:v>300</c:v>
                </c:pt>
                <c:pt idx="1">
                  <c:v>2000</c:v>
                </c:pt>
                <c:pt idx="2">
                  <c:v>2000</c:v>
                </c:pt>
                <c:pt idx="3">
                  <c:v>1000</c:v>
                </c:pt>
                <c:pt idx="4">
                  <c:v>300</c:v>
                </c:pt>
                <c:pt idx="5">
                  <c:v>300</c:v>
                </c:pt>
              </c:numCache>
            </c:numRef>
          </c:yVal>
          <c:smooth val="0"/>
          <c:extLst>
            <c:ext xmlns:c16="http://schemas.microsoft.com/office/drawing/2014/chart" uri="{C3380CC4-5D6E-409C-BE32-E72D297353CC}">
              <c16:uniqueId val="{00000003-5280-4191-81AA-F58244C19AEE}"/>
            </c:ext>
          </c:extLst>
        </c:ser>
        <c:dLbls>
          <c:showLegendKey val="0"/>
          <c:showVal val="0"/>
          <c:showCatName val="0"/>
          <c:showSerName val="0"/>
          <c:showPercent val="0"/>
          <c:showBubbleSize val="0"/>
        </c:dLbls>
        <c:axId val="943585919"/>
        <c:axId val="943587839"/>
      </c:scatterChart>
      <c:valAx>
        <c:axId val="943585919"/>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A</a:t>
                </a:r>
                <a:endParaRPr lang="sl-SI"/>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7839"/>
        <c:crosses val="autoZero"/>
        <c:crossBetween val="midCat"/>
      </c:valAx>
      <c:valAx>
        <c:axId val="943587839"/>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B</a:t>
                </a:r>
                <a:endParaRPr lang="sl-SI"/>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5919"/>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2"/>
          </a:solidFill>
        </a:defRPr>
      </a:pPr>
      <a:endParaRPr lang="sl-SI"/>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filled"/>
        <c:varyColors val="0"/>
        <c:ser>
          <c:idx val="1"/>
          <c:order val="1"/>
          <c:tx>
            <c:v>Limit min</c:v>
          </c:tx>
          <c:spPr>
            <a:solidFill>
              <a:schemeClr val="accent2"/>
            </a:solidFill>
            <a:ln>
              <a:noFill/>
            </a:ln>
            <a:effectLst/>
          </c:spPr>
          <c:cat>
            <c:strRef>
              <c:f>'FTV U vogalnik (prečni)'!$C$64:$E$64</c:f>
              <c:strCache>
                <c:ptCount val="3"/>
                <c:pt idx="0">
                  <c:v>A [mm]</c:v>
                </c:pt>
                <c:pt idx="1">
                  <c:v>B [mm]</c:v>
                </c:pt>
                <c:pt idx="2">
                  <c:v>C [mm]</c:v>
                </c:pt>
              </c:strCache>
            </c:strRef>
          </c:cat>
          <c:val>
            <c:numRef>
              <c:f>'FTV U vogalnik (prečni)'!$C$66:$E$66</c:f>
              <c:numCache>
                <c:formatCode>General</c:formatCode>
                <c:ptCount val="3"/>
                <c:pt idx="0">
                  <c:v>270</c:v>
                </c:pt>
                <c:pt idx="1">
                  <c:v>540</c:v>
                </c:pt>
                <c:pt idx="2">
                  <c:v>270</c:v>
                </c:pt>
              </c:numCache>
            </c:numRef>
          </c:val>
          <c:extLst>
            <c:ext xmlns:c16="http://schemas.microsoft.com/office/drawing/2014/chart" uri="{C3380CC4-5D6E-409C-BE32-E72D297353CC}">
              <c16:uniqueId val="{00000000-14C5-455C-B11F-D2124905298F}"/>
            </c:ext>
          </c:extLst>
        </c:ser>
        <c:dLbls>
          <c:showLegendKey val="0"/>
          <c:showVal val="0"/>
          <c:showCatName val="0"/>
          <c:showSerName val="0"/>
          <c:showPercent val="0"/>
          <c:showBubbleSize val="0"/>
        </c:dLbls>
        <c:axId val="943585919"/>
        <c:axId val="943587839"/>
      </c:radarChart>
      <c:radarChart>
        <c:radarStyle val="marker"/>
        <c:varyColors val="0"/>
        <c:ser>
          <c:idx val="0"/>
          <c:order val="0"/>
          <c:tx>
            <c:v>U-corner</c:v>
          </c:tx>
          <c:spPr>
            <a:ln w="19050" cap="rnd">
              <a:solidFill>
                <a:schemeClr val="accent1">
                  <a:alpha val="99000"/>
                </a:schemeClr>
              </a:solidFill>
              <a:round/>
            </a:ln>
            <a:effectLst/>
          </c:spPr>
          <c:marker>
            <c:symbol val="circle"/>
            <c:size val="8"/>
            <c:spPr>
              <a:solidFill>
                <a:schemeClr val="accent1"/>
              </a:solidFill>
              <a:ln w="9525" cap="sq">
                <a:solidFill>
                  <a:schemeClr val="accent1"/>
                </a:solidFill>
                <a:round/>
              </a:ln>
              <a:effectLst/>
            </c:spPr>
          </c:marker>
          <c:dPt>
            <c:idx val="1"/>
            <c:marker>
              <c:symbol val="circle"/>
              <c:size val="8"/>
              <c:spPr>
                <a:solidFill>
                  <a:schemeClr val="accent1"/>
                </a:solidFill>
                <a:ln w="9525" cap="sq">
                  <a:solidFill>
                    <a:schemeClr val="accent1"/>
                  </a:solidFill>
                  <a:round/>
                </a:ln>
                <a:effectLst/>
              </c:spPr>
            </c:marker>
            <c:bubble3D val="0"/>
            <c:spPr>
              <a:ln w="19050" cap="rnd">
                <a:solidFill>
                  <a:schemeClr val="accent1">
                    <a:alpha val="99000"/>
                  </a:schemeClr>
                </a:solidFill>
                <a:round/>
              </a:ln>
              <a:effectLst/>
            </c:spPr>
            <c:extLst>
              <c:ext xmlns:c16="http://schemas.microsoft.com/office/drawing/2014/chart" uri="{C3380CC4-5D6E-409C-BE32-E72D297353CC}">
                <c16:uniqueId val="{00000002-14C5-455C-B11F-D2124905298F}"/>
              </c:ext>
            </c:extLst>
          </c:dPt>
          <c:dLbls>
            <c:spPr>
              <a:noFill/>
              <a:ln>
                <a:no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2"/>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0"/>
              </c:ext>
            </c:extLst>
          </c:dLbls>
          <c:cat>
            <c:strRef>
              <c:f>'FTV U vogalnik (prečni)'!$C$64:$E$64</c:f>
              <c:strCache>
                <c:ptCount val="3"/>
                <c:pt idx="0">
                  <c:v>A [mm]</c:v>
                </c:pt>
                <c:pt idx="1">
                  <c:v>B [mm]</c:v>
                </c:pt>
                <c:pt idx="2">
                  <c:v>C [mm]</c:v>
                </c:pt>
              </c:strCache>
            </c:strRef>
          </c:cat>
          <c:val>
            <c:numRef>
              <c:f>'FTV U vogalnik (prečni)'!$C$65:$E$65</c:f>
              <c:numCache>
                <c:formatCode>General</c:formatCode>
                <c:ptCount val="3"/>
                <c:pt idx="0">
                  <c:v>800</c:v>
                </c:pt>
                <c:pt idx="1">
                  <c:v>800</c:v>
                </c:pt>
                <c:pt idx="2">
                  <c:v>800</c:v>
                </c:pt>
              </c:numCache>
            </c:numRef>
          </c:val>
          <c:extLst>
            <c:ext xmlns:c16="http://schemas.microsoft.com/office/drawing/2014/chart" uri="{C3380CC4-5D6E-409C-BE32-E72D297353CC}">
              <c16:uniqueId val="{00000003-14C5-455C-B11F-D2124905298F}"/>
            </c:ext>
          </c:extLst>
        </c:ser>
        <c:ser>
          <c:idx val="2"/>
          <c:order val="2"/>
          <c:tx>
            <c:v>Limit max</c:v>
          </c:tx>
          <c:spPr>
            <a:ln w="19050" cap="rnd">
              <a:solidFill>
                <a:srgbClr val="FFC000"/>
              </a:solidFill>
              <a:round/>
            </a:ln>
            <a:effectLst/>
          </c:spPr>
          <c:marker>
            <c:symbol val="circle"/>
            <c:size val="5"/>
            <c:spPr>
              <a:solidFill>
                <a:schemeClr val="accent4"/>
              </a:solidFill>
              <a:ln w="9525">
                <a:solidFill>
                  <a:srgbClr val="FFC000"/>
                </a:solidFill>
              </a:ln>
              <a:effectLst/>
            </c:spPr>
          </c:marker>
          <c:cat>
            <c:strRef>
              <c:f>'FTV U vogalnik (prečni)'!$C$64:$E$64</c:f>
              <c:strCache>
                <c:ptCount val="3"/>
                <c:pt idx="0">
                  <c:v>A [mm]</c:v>
                </c:pt>
                <c:pt idx="1">
                  <c:v>B [mm]</c:v>
                </c:pt>
                <c:pt idx="2">
                  <c:v>C [mm]</c:v>
                </c:pt>
              </c:strCache>
            </c:strRef>
          </c:cat>
          <c:val>
            <c:numRef>
              <c:f>'FTV U vogalnik (prečni)'!$C$67:$E$67</c:f>
              <c:numCache>
                <c:formatCode>General</c:formatCode>
                <c:ptCount val="3"/>
                <c:pt idx="0">
                  <c:v>1000</c:v>
                </c:pt>
                <c:pt idx="1">
                  <c:v>1000</c:v>
                </c:pt>
                <c:pt idx="2">
                  <c:v>1000</c:v>
                </c:pt>
              </c:numCache>
            </c:numRef>
          </c:val>
          <c:extLst>
            <c:ext xmlns:c16="http://schemas.microsoft.com/office/drawing/2014/chart" uri="{C3380CC4-5D6E-409C-BE32-E72D297353CC}">
              <c16:uniqueId val="{00000004-14C5-455C-B11F-D2124905298F}"/>
            </c:ext>
          </c:extLst>
        </c:ser>
        <c:dLbls>
          <c:showLegendKey val="0"/>
          <c:showVal val="0"/>
          <c:showCatName val="0"/>
          <c:showSerName val="0"/>
          <c:showPercent val="0"/>
          <c:showBubbleSize val="0"/>
        </c:dLbls>
        <c:axId val="943585919"/>
        <c:axId val="943587839"/>
      </c:radarChart>
      <c:catAx>
        <c:axId val="943585919"/>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A</a:t>
                </a:r>
                <a:endParaRPr lang="sl-SI"/>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7839"/>
        <c:crosses val="autoZero"/>
        <c:auto val="1"/>
        <c:lblAlgn val="ctr"/>
        <c:lblOffset val="100"/>
        <c:noMultiLvlLbl val="0"/>
      </c:catAx>
      <c:valAx>
        <c:axId val="943587839"/>
        <c:scaling>
          <c:orientation val="minMax"/>
        </c:scaling>
        <c:delete val="0"/>
        <c:axPos val="l"/>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B</a:t>
                </a:r>
                <a:endParaRPr lang="sl-SI"/>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out"/>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591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2"/>
          </a:solidFill>
        </a:defRPr>
      </a:pPr>
      <a:endParaRPr lang="sl-SI"/>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L-Corner</c:v>
          </c:tx>
          <c:spPr>
            <a:ln w="19050" cap="rnd">
              <a:solidFill>
                <a:schemeClr val="accent1"/>
              </a:solidFill>
              <a:round/>
            </a:ln>
            <a:effectLst/>
          </c:spPr>
          <c:marker>
            <c:symbol val="diamond"/>
            <c:size val="8"/>
            <c:spPr>
              <a:solidFill>
                <a:schemeClr val="accent1"/>
              </a:solidFill>
              <a:ln w="9525">
                <a:solidFill>
                  <a:schemeClr val="accent1"/>
                </a:solidFill>
              </a:ln>
              <a:effectLst/>
            </c:spPr>
          </c:marker>
          <c:dPt>
            <c:idx val="0"/>
            <c:marker>
              <c:symbol val="diamond"/>
              <c:size val="8"/>
              <c:spPr>
                <a:solidFill>
                  <a:schemeClr val="accent1"/>
                </a:solidFill>
                <a:ln w="9525">
                  <a:solidFill>
                    <a:schemeClr val="accent1"/>
                  </a:solidFill>
                </a:ln>
                <a:effectLst/>
              </c:spPr>
            </c:marker>
            <c:bubble3D val="0"/>
            <c:spPr>
              <a:ln w="19050" cap="rnd">
                <a:solidFill>
                  <a:schemeClr val="accent1"/>
                </a:solidFill>
                <a:round/>
              </a:ln>
              <a:effectLst/>
            </c:spPr>
            <c:extLst>
              <c:ext xmlns:c16="http://schemas.microsoft.com/office/drawing/2014/chart" uri="{C3380CC4-5D6E-409C-BE32-E72D297353CC}">
                <c16:uniqueId val="{00000001-F025-4C57-B064-60E49BB92632}"/>
              </c:ext>
            </c:extLst>
          </c:dPt>
          <c:dLbls>
            <c:dLbl>
              <c:idx val="0"/>
              <c:tx>
                <c:rich>
                  <a:bodyPr/>
                  <a:lstStyle/>
                  <a:p>
                    <a:fld id="{F457C428-5FE6-4571-9A71-C74964CC046B}" type="XVALUE">
                      <a:rPr lang="en-US" b="1"/>
                      <a:pPr/>
                      <a:t>[X VALUE]</a:t>
                    </a:fld>
                    <a:r>
                      <a:rPr lang="en-US" baseline="0"/>
                      <a:t>; </a:t>
                    </a:r>
                    <a:fld id="{481B6CF1-F652-4EEB-B4B7-6F9A67ED017B}" type="YVALUE">
                      <a:rPr lang="en-US" b="1" baseline="0"/>
                      <a:pPr/>
                      <a:t>[Y VALUE]</a:t>
                    </a:fld>
                    <a:endParaRPr lang="en-US" baseline="0"/>
                  </a:p>
                </c:rich>
              </c:tx>
              <c:dLblPos val="t"/>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F025-4C57-B064-60E49BB92632}"/>
                </c:ext>
              </c:extLst>
            </c:dLbl>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dLblPos val="t"/>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'FTV L vogalnik (vzd.)_Rezan'!$C$65</c:f>
              <c:numCache>
                <c:formatCode>General</c:formatCode>
                <c:ptCount val="1"/>
                <c:pt idx="0">
                  <c:v>400</c:v>
                </c:pt>
              </c:numCache>
            </c:numRef>
          </c:xVal>
          <c:yVal>
            <c:numRef>
              <c:f>'FTV L vogalnik (vzd.)_Rezan'!$D$65</c:f>
              <c:numCache>
                <c:formatCode>General</c:formatCode>
                <c:ptCount val="1"/>
                <c:pt idx="0">
                  <c:v>400</c:v>
                </c:pt>
              </c:numCache>
            </c:numRef>
          </c:yVal>
          <c:smooth val="0"/>
          <c:extLst>
            <c:ext xmlns:c16="http://schemas.microsoft.com/office/drawing/2014/chart" uri="{C3380CC4-5D6E-409C-BE32-E72D297353CC}">
              <c16:uniqueId val="{00000002-F025-4C57-B064-60E49BB92632}"/>
            </c:ext>
          </c:extLst>
        </c:ser>
        <c:ser>
          <c:idx val="1"/>
          <c:order val="1"/>
          <c:tx>
            <c:v>Limits</c:v>
          </c:tx>
          <c:spPr>
            <a:ln w="19050" cap="rnd">
              <a:solidFill>
                <a:schemeClr val="accent2"/>
              </a:solidFill>
              <a:round/>
            </a:ln>
            <a:effectLst/>
          </c:spPr>
          <c:marker>
            <c:symbol val="diamond"/>
            <c:size val="5"/>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dLblPos val="t"/>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'FTV L vogalnik (vzd.)_Rezan'!$C$69:$C$72</c:f>
              <c:numCache>
                <c:formatCode>General</c:formatCode>
                <c:ptCount val="4"/>
                <c:pt idx="0">
                  <c:v>300</c:v>
                </c:pt>
                <c:pt idx="1">
                  <c:v>300</c:v>
                </c:pt>
                <c:pt idx="2">
                  <c:v>640</c:v>
                </c:pt>
                <c:pt idx="3">
                  <c:v>300</c:v>
                </c:pt>
              </c:numCache>
            </c:numRef>
          </c:xVal>
          <c:yVal>
            <c:numRef>
              <c:f>'FTV L vogalnik (vzd.)_Rezan'!$D$69:$D$72</c:f>
              <c:numCache>
                <c:formatCode>General</c:formatCode>
                <c:ptCount val="4"/>
                <c:pt idx="0">
                  <c:v>300</c:v>
                </c:pt>
                <c:pt idx="1">
                  <c:v>640</c:v>
                </c:pt>
                <c:pt idx="2">
                  <c:v>300</c:v>
                </c:pt>
                <c:pt idx="3">
                  <c:v>300</c:v>
                </c:pt>
              </c:numCache>
            </c:numRef>
          </c:yVal>
          <c:smooth val="0"/>
          <c:extLst>
            <c:ext xmlns:c16="http://schemas.microsoft.com/office/drawing/2014/chart" uri="{C3380CC4-5D6E-409C-BE32-E72D297353CC}">
              <c16:uniqueId val="{00000003-F025-4C57-B064-60E49BB92632}"/>
            </c:ext>
          </c:extLst>
        </c:ser>
        <c:dLbls>
          <c:showLegendKey val="0"/>
          <c:showVal val="0"/>
          <c:showCatName val="0"/>
          <c:showSerName val="0"/>
          <c:showPercent val="0"/>
          <c:showBubbleSize val="0"/>
        </c:dLbls>
        <c:axId val="943585919"/>
        <c:axId val="943587839"/>
      </c:scatterChart>
      <c:valAx>
        <c:axId val="943585919"/>
        <c:scaling>
          <c:orientation val="minMax"/>
          <c:min val="20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A</a:t>
                </a:r>
                <a:endParaRPr lang="sl-SI"/>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7839"/>
        <c:crosses val="autoZero"/>
        <c:crossBetween val="midCat"/>
        <c:majorUnit val="100"/>
      </c:valAx>
      <c:valAx>
        <c:axId val="943587839"/>
        <c:scaling>
          <c:orientation val="minMax"/>
          <c:min val="20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B</a:t>
                </a:r>
                <a:endParaRPr lang="sl-SI"/>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5919"/>
        <c:crosses val="autoZero"/>
        <c:crossBetween val="midCat"/>
        <c:majorUnit val="100"/>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2"/>
          </a:solidFill>
        </a:defRPr>
      </a:pPr>
      <a:endParaRPr lang="sl-SI"/>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L-Corner</c:v>
          </c:tx>
          <c:spPr>
            <a:ln w="19050" cap="rnd">
              <a:solidFill>
                <a:schemeClr val="accent1"/>
              </a:solidFill>
              <a:round/>
            </a:ln>
            <a:effectLst/>
          </c:spPr>
          <c:marker>
            <c:symbol val="diamond"/>
            <c:size val="8"/>
            <c:spPr>
              <a:solidFill>
                <a:schemeClr val="accent1"/>
              </a:solidFill>
              <a:ln w="9525">
                <a:solidFill>
                  <a:schemeClr val="accent1"/>
                </a:solidFill>
              </a:ln>
              <a:effectLst/>
            </c:spPr>
          </c:marker>
          <c:dPt>
            <c:idx val="0"/>
            <c:marker>
              <c:symbol val="diamond"/>
              <c:size val="8"/>
              <c:spPr>
                <a:solidFill>
                  <a:schemeClr val="accent1"/>
                </a:solidFill>
                <a:ln w="9525">
                  <a:solidFill>
                    <a:schemeClr val="accent1"/>
                  </a:solidFill>
                </a:ln>
                <a:effectLst/>
              </c:spPr>
            </c:marker>
            <c:bubble3D val="0"/>
            <c:spPr>
              <a:ln w="19050" cap="rnd">
                <a:solidFill>
                  <a:schemeClr val="accent1"/>
                </a:solidFill>
                <a:round/>
              </a:ln>
              <a:effectLst/>
            </c:spPr>
            <c:extLst>
              <c:ext xmlns:c16="http://schemas.microsoft.com/office/drawing/2014/chart" uri="{C3380CC4-5D6E-409C-BE32-E72D297353CC}">
                <c16:uniqueId val="{00000001-CE0C-45F5-B70A-6E95B4F1CCAD}"/>
              </c:ext>
            </c:extLst>
          </c:dPt>
          <c:dLbls>
            <c:dLbl>
              <c:idx val="0"/>
              <c:tx>
                <c:rich>
                  <a:bodyPr/>
                  <a:lstStyle/>
                  <a:p>
                    <a:fld id="{F457C428-5FE6-4571-9A71-C74964CC046B}" type="XVALUE">
                      <a:rPr lang="en-US" b="1"/>
                      <a:pPr/>
                      <a:t>[X VALUE]</a:t>
                    </a:fld>
                    <a:r>
                      <a:rPr lang="en-US" baseline="0"/>
                      <a:t>; </a:t>
                    </a:r>
                    <a:fld id="{481B6CF1-F652-4EEB-B4B7-6F9A67ED017B}" type="YVALUE">
                      <a:rPr lang="en-US" b="1" baseline="0"/>
                      <a:pPr/>
                      <a:t>[Y VALUE]</a:t>
                    </a:fld>
                    <a:endParaRPr lang="en-US" baseline="0"/>
                  </a:p>
                </c:rich>
              </c:tx>
              <c:dLblPos val="t"/>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CE0C-45F5-B70A-6E95B4F1CCAD}"/>
                </c:ext>
              </c:extLst>
            </c:dLbl>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dLblPos val="t"/>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'FTV L vogalnik (vzd.)_pero-utor'!$C$65</c:f>
              <c:numCache>
                <c:formatCode>General</c:formatCode>
                <c:ptCount val="1"/>
                <c:pt idx="0">
                  <c:v>400</c:v>
                </c:pt>
              </c:numCache>
            </c:numRef>
          </c:xVal>
          <c:yVal>
            <c:numRef>
              <c:f>'FTV L vogalnik (vzd.)_pero-utor'!$D$65</c:f>
              <c:numCache>
                <c:formatCode>General</c:formatCode>
                <c:ptCount val="1"/>
                <c:pt idx="0">
                  <c:v>600</c:v>
                </c:pt>
              </c:numCache>
            </c:numRef>
          </c:yVal>
          <c:smooth val="0"/>
          <c:extLst>
            <c:ext xmlns:c16="http://schemas.microsoft.com/office/drawing/2014/chart" uri="{C3380CC4-5D6E-409C-BE32-E72D297353CC}">
              <c16:uniqueId val="{00000002-CE0C-45F5-B70A-6E95B4F1CCAD}"/>
            </c:ext>
          </c:extLst>
        </c:ser>
        <c:ser>
          <c:idx val="1"/>
          <c:order val="1"/>
          <c:tx>
            <c:v>Limits</c:v>
          </c:tx>
          <c:spPr>
            <a:ln w="19050" cap="rnd">
              <a:solidFill>
                <a:schemeClr val="accent2"/>
              </a:solidFill>
              <a:round/>
            </a:ln>
            <a:effectLst/>
          </c:spPr>
          <c:marker>
            <c:symbol val="diamond"/>
            <c:size val="5"/>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dLblPos val="t"/>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'FTV L vogalnik (vzd.)_pero-utor'!$C$69:$C$72</c:f>
              <c:numCache>
                <c:formatCode>General</c:formatCode>
                <c:ptCount val="4"/>
                <c:pt idx="1">
                  <c:v>300</c:v>
                </c:pt>
                <c:pt idx="2">
                  <c:v>700</c:v>
                </c:pt>
              </c:numCache>
            </c:numRef>
          </c:xVal>
          <c:yVal>
            <c:numRef>
              <c:f>'FTV L vogalnik (vzd.)_pero-utor'!$D$69:$D$72</c:f>
              <c:numCache>
                <c:formatCode>General</c:formatCode>
                <c:ptCount val="4"/>
                <c:pt idx="1">
                  <c:v>700</c:v>
                </c:pt>
                <c:pt idx="2">
                  <c:v>300</c:v>
                </c:pt>
              </c:numCache>
            </c:numRef>
          </c:yVal>
          <c:smooth val="0"/>
          <c:extLst>
            <c:ext xmlns:c16="http://schemas.microsoft.com/office/drawing/2014/chart" uri="{C3380CC4-5D6E-409C-BE32-E72D297353CC}">
              <c16:uniqueId val="{00000003-CE0C-45F5-B70A-6E95B4F1CCAD}"/>
            </c:ext>
          </c:extLst>
        </c:ser>
        <c:dLbls>
          <c:showLegendKey val="0"/>
          <c:showVal val="0"/>
          <c:showCatName val="0"/>
          <c:showSerName val="0"/>
          <c:showPercent val="0"/>
          <c:showBubbleSize val="0"/>
        </c:dLbls>
        <c:axId val="943585919"/>
        <c:axId val="943587839"/>
      </c:scatterChart>
      <c:valAx>
        <c:axId val="943585919"/>
        <c:scaling>
          <c:orientation val="minMax"/>
          <c:min val="20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A</a:t>
                </a:r>
                <a:endParaRPr lang="sl-SI"/>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7839"/>
        <c:crosses val="autoZero"/>
        <c:crossBetween val="midCat"/>
        <c:majorUnit val="100"/>
      </c:valAx>
      <c:valAx>
        <c:axId val="943587839"/>
        <c:scaling>
          <c:orientation val="minMax"/>
          <c:min val="20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B</a:t>
                </a:r>
                <a:endParaRPr lang="sl-SI"/>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5919"/>
        <c:crosses val="autoZero"/>
        <c:crossBetween val="midCat"/>
        <c:majorUnit val="100"/>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2"/>
          </a:solidFill>
        </a:defRPr>
      </a:pPr>
      <a:endParaRPr lang="sl-SI"/>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L-Corner</c:v>
          </c:tx>
          <c:spPr>
            <a:ln w="19050" cap="rnd">
              <a:solidFill>
                <a:schemeClr val="accent1"/>
              </a:solidFill>
              <a:round/>
            </a:ln>
            <a:effectLst/>
          </c:spPr>
          <c:marker>
            <c:symbol val="diamond"/>
            <c:size val="8"/>
            <c:spPr>
              <a:solidFill>
                <a:schemeClr val="accent1"/>
              </a:solidFill>
              <a:ln w="9525">
                <a:solidFill>
                  <a:schemeClr val="accent1"/>
                </a:solidFill>
              </a:ln>
              <a:effectLst/>
            </c:spPr>
          </c:marker>
          <c:dPt>
            <c:idx val="0"/>
            <c:marker>
              <c:symbol val="diamond"/>
              <c:size val="8"/>
              <c:spPr>
                <a:solidFill>
                  <a:schemeClr val="accent1"/>
                </a:solidFill>
                <a:ln w="9525">
                  <a:solidFill>
                    <a:schemeClr val="accent1"/>
                  </a:solidFill>
                </a:ln>
                <a:effectLst/>
              </c:spPr>
            </c:marker>
            <c:bubble3D val="0"/>
            <c:spPr>
              <a:ln w="19050" cap="rnd">
                <a:solidFill>
                  <a:schemeClr val="accent1"/>
                </a:solidFill>
                <a:round/>
              </a:ln>
              <a:effectLst/>
            </c:spPr>
            <c:extLst>
              <c:ext xmlns:c16="http://schemas.microsoft.com/office/drawing/2014/chart" uri="{C3380CC4-5D6E-409C-BE32-E72D297353CC}">
                <c16:uniqueId val="{00000001-3A30-4114-AD20-45128960FDCB}"/>
              </c:ext>
            </c:extLst>
          </c:dPt>
          <c:dLbls>
            <c:dLbl>
              <c:idx val="0"/>
              <c:tx>
                <c:rich>
                  <a:bodyPr/>
                  <a:lstStyle/>
                  <a:p>
                    <a:fld id="{F457C428-5FE6-4571-9A71-C74964CC046B}" type="XVALUE">
                      <a:rPr lang="en-US" b="1"/>
                      <a:pPr/>
                      <a:t>[X VALUE]</a:t>
                    </a:fld>
                    <a:r>
                      <a:rPr lang="en-US" baseline="0"/>
                      <a:t>; </a:t>
                    </a:r>
                    <a:fld id="{481B6CF1-F652-4EEB-B4B7-6F9A67ED017B}" type="YVALUE">
                      <a:rPr lang="en-US" b="1" baseline="0"/>
                      <a:pPr/>
                      <a:t>[Y VALUE]</a:t>
                    </a:fld>
                    <a:endParaRPr lang="en-US" baseline="0"/>
                  </a:p>
                </c:rich>
              </c:tx>
              <c:dLblPos val="t"/>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3A30-4114-AD20-45128960FDCB}"/>
                </c:ext>
              </c:extLst>
            </c:dLbl>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dLblPos val="t"/>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'FTV L vogalnik zaobljen (vzd.)'!$C$66</c:f>
              <c:numCache>
                <c:formatCode>General</c:formatCode>
                <c:ptCount val="1"/>
                <c:pt idx="0">
                  <c:v>400</c:v>
                </c:pt>
              </c:numCache>
            </c:numRef>
          </c:xVal>
          <c:yVal>
            <c:numRef>
              <c:f>'FTV L vogalnik zaobljen (vzd.)'!$D$66</c:f>
              <c:numCache>
                <c:formatCode>General</c:formatCode>
                <c:ptCount val="1"/>
                <c:pt idx="0">
                  <c:v>400</c:v>
                </c:pt>
              </c:numCache>
            </c:numRef>
          </c:yVal>
          <c:smooth val="0"/>
          <c:extLst>
            <c:ext xmlns:c16="http://schemas.microsoft.com/office/drawing/2014/chart" uri="{C3380CC4-5D6E-409C-BE32-E72D297353CC}">
              <c16:uniqueId val="{00000002-3A30-4114-AD20-45128960FDCB}"/>
            </c:ext>
          </c:extLst>
        </c:ser>
        <c:ser>
          <c:idx val="1"/>
          <c:order val="1"/>
          <c:tx>
            <c:v>Limits</c:v>
          </c:tx>
          <c:spPr>
            <a:ln w="19050" cap="rnd">
              <a:solidFill>
                <a:schemeClr val="accent2"/>
              </a:solidFill>
              <a:round/>
            </a:ln>
            <a:effectLst/>
          </c:spPr>
          <c:marker>
            <c:symbol val="diamond"/>
            <c:size val="5"/>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dLblPos val="t"/>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'FTV L vogalnik zaobljen (vzd.)'!$C$70:$C$73</c:f>
              <c:numCache>
                <c:formatCode>General</c:formatCode>
                <c:ptCount val="4"/>
                <c:pt idx="0">
                  <c:v>300</c:v>
                </c:pt>
                <c:pt idx="1">
                  <c:v>300</c:v>
                </c:pt>
                <c:pt idx="2">
                  <c:v>640</c:v>
                </c:pt>
                <c:pt idx="3">
                  <c:v>300</c:v>
                </c:pt>
              </c:numCache>
            </c:numRef>
          </c:xVal>
          <c:yVal>
            <c:numRef>
              <c:f>'FTV L vogalnik zaobljen (vzd.)'!$D$70:$D$73</c:f>
              <c:numCache>
                <c:formatCode>General</c:formatCode>
                <c:ptCount val="4"/>
                <c:pt idx="0">
                  <c:v>300</c:v>
                </c:pt>
                <c:pt idx="1">
                  <c:v>640</c:v>
                </c:pt>
                <c:pt idx="2">
                  <c:v>300</c:v>
                </c:pt>
                <c:pt idx="3">
                  <c:v>300</c:v>
                </c:pt>
              </c:numCache>
            </c:numRef>
          </c:yVal>
          <c:smooth val="0"/>
          <c:extLst>
            <c:ext xmlns:c16="http://schemas.microsoft.com/office/drawing/2014/chart" uri="{C3380CC4-5D6E-409C-BE32-E72D297353CC}">
              <c16:uniqueId val="{00000003-3A30-4114-AD20-45128960FDCB}"/>
            </c:ext>
          </c:extLst>
        </c:ser>
        <c:dLbls>
          <c:showLegendKey val="0"/>
          <c:showVal val="0"/>
          <c:showCatName val="0"/>
          <c:showSerName val="0"/>
          <c:showPercent val="0"/>
          <c:showBubbleSize val="0"/>
        </c:dLbls>
        <c:axId val="943585919"/>
        <c:axId val="943587839"/>
      </c:scatterChart>
      <c:valAx>
        <c:axId val="943585919"/>
        <c:scaling>
          <c:orientation val="minMax"/>
          <c:min val="20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A</a:t>
                </a:r>
                <a:endParaRPr lang="sl-SI"/>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7839"/>
        <c:crosses val="autoZero"/>
        <c:crossBetween val="midCat"/>
        <c:majorUnit val="100"/>
      </c:valAx>
      <c:valAx>
        <c:axId val="943587839"/>
        <c:scaling>
          <c:orientation val="minMax"/>
          <c:min val="20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B</a:t>
                </a:r>
                <a:endParaRPr lang="sl-SI"/>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5919"/>
        <c:crosses val="autoZero"/>
        <c:crossBetween val="midCat"/>
        <c:majorUnit val="100"/>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2"/>
          </a:solidFill>
        </a:defRPr>
      </a:pPr>
      <a:endParaRPr lang="sl-SI"/>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filled"/>
        <c:varyColors val="0"/>
        <c:ser>
          <c:idx val="1"/>
          <c:order val="1"/>
          <c:tx>
            <c:v>Limit min</c:v>
          </c:tx>
          <c:spPr>
            <a:solidFill>
              <a:schemeClr val="accent2"/>
            </a:solidFill>
            <a:ln>
              <a:noFill/>
            </a:ln>
            <a:effectLst/>
          </c:spPr>
          <c:cat>
            <c:strRef>
              <c:f>'FTV U vogalnik zaobljen (vzd.)'!$C$64:$E$64</c:f>
              <c:strCache>
                <c:ptCount val="3"/>
                <c:pt idx="0">
                  <c:v>A [mm]</c:v>
                </c:pt>
                <c:pt idx="1">
                  <c:v>B [mm]</c:v>
                </c:pt>
                <c:pt idx="2">
                  <c:v>C [mm]</c:v>
                </c:pt>
              </c:strCache>
            </c:strRef>
          </c:cat>
          <c:val>
            <c:numRef>
              <c:f>'FTV U vogalnik zaobljen (vzd.)'!$C$66:$E$66</c:f>
              <c:numCache>
                <c:formatCode>General</c:formatCode>
                <c:ptCount val="3"/>
                <c:pt idx="0">
                  <c:v>250</c:v>
                </c:pt>
                <c:pt idx="1">
                  <c:v>500</c:v>
                </c:pt>
                <c:pt idx="2">
                  <c:v>250</c:v>
                </c:pt>
              </c:numCache>
            </c:numRef>
          </c:val>
          <c:extLst>
            <c:ext xmlns:c16="http://schemas.microsoft.com/office/drawing/2014/chart" uri="{C3380CC4-5D6E-409C-BE32-E72D297353CC}">
              <c16:uniqueId val="{00000000-DB32-44B8-956A-85F3B00891CB}"/>
            </c:ext>
          </c:extLst>
        </c:ser>
        <c:dLbls>
          <c:showLegendKey val="0"/>
          <c:showVal val="0"/>
          <c:showCatName val="0"/>
          <c:showSerName val="0"/>
          <c:showPercent val="0"/>
          <c:showBubbleSize val="0"/>
        </c:dLbls>
        <c:axId val="943585919"/>
        <c:axId val="943587839"/>
      </c:radarChart>
      <c:radarChart>
        <c:radarStyle val="marker"/>
        <c:varyColors val="0"/>
        <c:ser>
          <c:idx val="0"/>
          <c:order val="0"/>
          <c:tx>
            <c:v>U-Corner</c:v>
          </c:tx>
          <c:spPr>
            <a:ln w="19050" cap="rnd">
              <a:solidFill>
                <a:schemeClr val="accent1"/>
              </a:solidFill>
              <a:round/>
            </a:ln>
            <a:effectLst/>
          </c:spPr>
          <c:marker>
            <c:symbol val="circle"/>
            <c:size val="8"/>
            <c:spPr>
              <a:solidFill>
                <a:schemeClr val="accent1"/>
              </a:solidFill>
              <a:ln w="9525">
                <a:solidFill>
                  <a:schemeClr val="accent1"/>
                </a:solidFill>
              </a:ln>
              <a:effectLst/>
            </c:spPr>
          </c:marker>
          <c:dPt>
            <c:idx val="1"/>
            <c:marker>
              <c:symbol val="circle"/>
              <c:size val="8"/>
              <c:spPr>
                <a:solidFill>
                  <a:schemeClr val="accent1"/>
                </a:solidFill>
                <a:ln w="9525">
                  <a:solidFill>
                    <a:schemeClr val="accent1"/>
                  </a:solidFill>
                </a:ln>
                <a:effectLst/>
              </c:spPr>
            </c:marker>
            <c:bubble3D val="0"/>
            <c:spPr>
              <a:ln w="19050" cap="rnd">
                <a:solidFill>
                  <a:schemeClr val="accent1"/>
                </a:solidFill>
                <a:round/>
              </a:ln>
              <a:effectLst/>
            </c:spPr>
            <c:extLst>
              <c:ext xmlns:c16="http://schemas.microsoft.com/office/drawing/2014/chart" uri="{C3380CC4-5D6E-409C-BE32-E72D297353CC}">
                <c16:uniqueId val="{00000002-DB32-44B8-956A-85F3B00891CB}"/>
              </c:ext>
            </c:extLst>
          </c:dPt>
          <c:dLbls>
            <c:spPr>
              <a:noFill/>
              <a:ln>
                <a:no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2"/>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0"/>
              </c:ext>
            </c:extLst>
          </c:dLbls>
          <c:cat>
            <c:strRef>
              <c:f>'FTV U vogalnik zaobljen (vzd.)'!$C$64:$E$64</c:f>
              <c:strCache>
                <c:ptCount val="3"/>
                <c:pt idx="0">
                  <c:v>A [mm]</c:v>
                </c:pt>
                <c:pt idx="1">
                  <c:v>B [mm]</c:v>
                </c:pt>
                <c:pt idx="2">
                  <c:v>C [mm]</c:v>
                </c:pt>
              </c:strCache>
            </c:strRef>
          </c:cat>
          <c:val>
            <c:numRef>
              <c:f>'FTV U vogalnik zaobljen (vzd.)'!$C$65:$E$65</c:f>
              <c:numCache>
                <c:formatCode>General</c:formatCode>
                <c:ptCount val="3"/>
                <c:pt idx="0">
                  <c:v>300</c:v>
                </c:pt>
                <c:pt idx="1">
                  <c:v>500</c:v>
                </c:pt>
                <c:pt idx="2">
                  <c:v>300</c:v>
                </c:pt>
              </c:numCache>
            </c:numRef>
          </c:val>
          <c:extLst>
            <c:ext xmlns:c16="http://schemas.microsoft.com/office/drawing/2014/chart" uri="{C3380CC4-5D6E-409C-BE32-E72D297353CC}">
              <c16:uniqueId val="{00000003-DB32-44B8-956A-85F3B00891CB}"/>
            </c:ext>
          </c:extLst>
        </c:ser>
        <c:ser>
          <c:idx val="2"/>
          <c:order val="2"/>
          <c:tx>
            <c:v>Limit max</c:v>
          </c:tx>
          <c:spPr>
            <a:ln w="19050" cap="rnd">
              <a:solidFill>
                <a:srgbClr val="FFC000"/>
              </a:solidFill>
              <a:round/>
            </a:ln>
            <a:effectLst/>
          </c:spPr>
          <c:marker>
            <c:symbol val="circle"/>
            <c:size val="5"/>
            <c:spPr>
              <a:solidFill>
                <a:schemeClr val="accent4"/>
              </a:solidFill>
              <a:ln w="9525">
                <a:solidFill>
                  <a:srgbClr val="FFC000"/>
                </a:solidFill>
              </a:ln>
              <a:effectLst/>
            </c:spPr>
          </c:marker>
          <c:cat>
            <c:strRef>
              <c:f>'FTV U vogalnik zaobljen (vzd.)'!$C$64:$E$64</c:f>
              <c:strCache>
                <c:ptCount val="3"/>
                <c:pt idx="0">
                  <c:v>A [mm]</c:v>
                </c:pt>
                <c:pt idx="1">
                  <c:v>B [mm]</c:v>
                </c:pt>
                <c:pt idx="2">
                  <c:v>C [mm]</c:v>
                </c:pt>
              </c:strCache>
            </c:strRef>
          </c:cat>
          <c:val>
            <c:numRef>
              <c:f>'FTV U vogalnik zaobljen (vzd.)'!$C$67:$E$67</c:f>
              <c:numCache>
                <c:formatCode>General</c:formatCode>
                <c:ptCount val="3"/>
                <c:pt idx="0">
                  <c:v>390</c:v>
                </c:pt>
                <c:pt idx="1">
                  <c:v>640</c:v>
                </c:pt>
                <c:pt idx="2">
                  <c:v>390</c:v>
                </c:pt>
              </c:numCache>
            </c:numRef>
          </c:val>
          <c:extLst>
            <c:ext xmlns:c16="http://schemas.microsoft.com/office/drawing/2014/chart" uri="{C3380CC4-5D6E-409C-BE32-E72D297353CC}">
              <c16:uniqueId val="{00000004-DB32-44B8-956A-85F3B00891CB}"/>
            </c:ext>
          </c:extLst>
        </c:ser>
        <c:dLbls>
          <c:showLegendKey val="0"/>
          <c:showVal val="0"/>
          <c:showCatName val="0"/>
          <c:showSerName val="0"/>
          <c:showPercent val="0"/>
          <c:showBubbleSize val="0"/>
        </c:dLbls>
        <c:axId val="943585919"/>
        <c:axId val="943587839"/>
      </c:radarChart>
      <c:catAx>
        <c:axId val="943585919"/>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A</a:t>
                </a:r>
                <a:endParaRPr lang="sl-SI"/>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7839"/>
        <c:crosses val="autoZero"/>
        <c:auto val="1"/>
        <c:lblAlgn val="ctr"/>
        <c:lblOffset val="100"/>
        <c:noMultiLvlLbl val="0"/>
      </c:catAx>
      <c:valAx>
        <c:axId val="943587839"/>
        <c:scaling>
          <c:orientation val="minMax"/>
        </c:scaling>
        <c:delete val="0"/>
        <c:axPos val="l"/>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B</a:t>
                </a:r>
                <a:endParaRPr lang="sl-SI"/>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out"/>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591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2"/>
          </a:solidFill>
        </a:defRPr>
      </a:pPr>
      <a:endParaRPr lang="sl-SI"/>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gif"/><Relationship Id="rId15" Type="http://schemas.openxmlformats.org/officeDocument/2006/relationships/image" Target="../media/image15.emf"/><Relationship Id="rId10" Type="http://schemas.openxmlformats.org/officeDocument/2006/relationships/image" Target="../media/image10.png"/><Relationship Id="rId4" Type="http://schemas.openxmlformats.org/officeDocument/2006/relationships/image" Target="../media/image4.gif"/><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19.png"/><Relationship Id="rId7" Type="http://schemas.openxmlformats.org/officeDocument/2006/relationships/image" Target="../media/image23.emf"/><Relationship Id="rId2" Type="http://schemas.openxmlformats.org/officeDocument/2006/relationships/image" Target="../media/image18.png"/><Relationship Id="rId1" Type="http://schemas.openxmlformats.org/officeDocument/2006/relationships/chart" Target="../charts/chart1.xml"/><Relationship Id="rId6" Type="http://schemas.openxmlformats.org/officeDocument/2006/relationships/image" Target="../media/image22.jpeg"/><Relationship Id="rId5" Type="http://schemas.openxmlformats.org/officeDocument/2006/relationships/image" Target="../media/image21.png"/><Relationship Id="rId4" Type="http://schemas.openxmlformats.org/officeDocument/2006/relationships/image" Target="../media/image20.png"/></Relationships>
</file>

<file path=xl/drawings/_rels/drawing4.xml.rels><?xml version="1.0" encoding="UTF-8" standalone="yes"?>
<Relationships xmlns="http://schemas.openxmlformats.org/package/2006/relationships"><Relationship Id="rId8" Type="http://schemas.openxmlformats.org/officeDocument/2006/relationships/image" Target="../media/image29.emf"/><Relationship Id="rId3" Type="http://schemas.openxmlformats.org/officeDocument/2006/relationships/image" Target="../media/image25.png"/><Relationship Id="rId7" Type="http://schemas.openxmlformats.org/officeDocument/2006/relationships/image" Target="../media/image28.emf"/><Relationship Id="rId2" Type="http://schemas.openxmlformats.org/officeDocument/2006/relationships/image" Target="../media/image18.png"/><Relationship Id="rId1" Type="http://schemas.openxmlformats.org/officeDocument/2006/relationships/chart" Target="../charts/chart2.xml"/><Relationship Id="rId6" Type="http://schemas.openxmlformats.org/officeDocument/2006/relationships/image" Target="../media/image3.jpeg"/><Relationship Id="rId5" Type="http://schemas.openxmlformats.org/officeDocument/2006/relationships/image" Target="../media/image27.png"/><Relationship Id="rId4" Type="http://schemas.openxmlformats.org/officeDocument/2006/relationships/image" Target="../media/image26.png"/></Relationships>
</file>

<file path=xl/drawings/_rels/drawing5.xml.rels><?xml version="1.0" encoding="UTF-8" standalone="yes"?>
<Relationships xmlns="http://schemas.openxmlformats.org/package/2006/relationships"><Relationship Id="rId3" Type="http://schemas.openxmlformats.org/officeDocument/2006/relationships/image" Target="../media/image32.png"/><Relationship Id="rId7" Type="http://schemas.openxmlformats.org/officeDocument/2006/relationships/image" Target="../media/image36.emf"/><Relationship Id="rId2" Type="http://schemas.openxmlformats.org/officeDocument/2006/relationships/image" Target="../media/image18.png"/><Relationship Id="rId1" Type="http://schemas.openxmlformats.org/officeDocument/2006/relationships/chart" Target="../charts/chart3.xml"/><Relationship Id="rId6" Type="http://schemas.openxmlformats.org/officeDocument/2006/relationships/image" Target="../media/image35.jpeg"/><Relationship Id="rId5" Type="http://schemas.openxmlformats.org/officeDocument/2006/relationships/image" Target="../media/image34.png"/><Relationship Id="rId4" Type="http://schemas.openxmlformats.org/officeDocument/2006/relationships/image" Target="../media/image33.png"/></Relationships>
</file>

<file path=xl/drawings/_rels/drawing6.xml.rels><?xml version="1.0" encoding="UTF-8" standalone="yes"?>
<Relationships xmlns="http://schemas.openxmlformats.org/package/2006/relationships"><Relationship Id="rId3" Type="http://schemas.openxmlformats.org/officeDocument/2006/relationships/image" Target="../media/image32.png"/><Relationship Id="rId7" Type="http://schemas.openxmlformats.org/officeDocument/2006/relationships/image" Target="../media/image39.emf"/><Relationship Id="rId2" Type="http://schemas.openxmlformats.org/officeDocument/2006/relationships/image" Target="../media/image18.png"/><Relationship Id="rId1" Type="http://schemas.openxmlformats.org/officeDocument/2006/relationships/chart" Target="../charts/chart4.xml"/><Relationship Id="rId6" Type="http://schemas.openxmlformats.org/officeDocument/2006/relationships/image" Target="../media/image35.jpeg"/><Relationship Id="rId5" Type="http://schemas.openxmlformats.org/officeDocument/2006/relationships/image" Target="../media/image38.png"/><Relationship Id="rId4" Type="http://schemas.openxmlformats.org/officeDocument/2006/relationships/image" Target="../media/image33.png"/></Relationships>
</file>

<file path=xl/drawings/_rels/drawing7.xml.rels><?xml version="1.0" encoding="UTF-8" standalone="yes"?>
<Relationships xmlns="http://schemas.openxmlformats.org/package/2006/relationships"><Relationship Id="rId8" Type="http://schemas.openxmlformats.org/officeDocument/2006/relationships/image" Target="../media/image45.png"/><Relationship Id="rId3" Type="http://schemas.openxmlformats.org/officeDocument/2006/relationships/image" Target="../media/image41.png"/><Relationship Id="rId7" Type="http://schemas.openxmlformats.org/officeDocument/2006/relationships/image" Target="../media/image44.emf"/><Relationship Id="rId12" Type="http://schemas.openxmlformats.org/officeDocument/2006/relationships/image" Target="../media/image49.emf"/><Relationship Id="rId2" Type="http://schemas.openxmlformats.org/officeDocument/2006/relationships/image" Target="../media/image18.png"/><Relationship Id="rId1" Type="http://schemas.openxmlformats.org/officeDocument/2006/relationships/chart" Target="../charts/chart5.xml"/><Relationship Id="rId6" Type="http://schemas.openxmlformats.org/officeDocument/2006/relationships/image" Target="../media/image3.jpeg"/><Relationship Id="rId11" Type="http://schemas.openxmlformats.org/officeDocument/2006/relationships/image" Target="../media/image48.emf"/><Relationship Id="rId5" Type="http://schemas.openxmlformats.org/officeDocument/2006/relationships/image" Target="../media/image43.png"/><Relationship Id="rId10" Type="http://schemas.openxmlformats.org/officeDocument/2006/relationships/image" Target="../media/image47.emf"/><Relationship Id="rId4" Type="http://schemas.openxmlformats.org/officeDocument/2006/relationships/image" Target="../media/image42.png"/><Relationship Id="rId9" Type="http://schemas.openxmlformats.org/officeDocument/2006/relationships/image" Target="../media/image46.emf"/></Relationships>
</file>

<file path=xl/drawings/_rels/drawing8.xml.rels><?xml version="1.0" encoding="UTF-8" standalone="yes"?>
<Relationships xmlns="http://schemas.openxmlformats.org/package/2006/relationships"><Relationship Id="rId8" Type="http://schemas.openxmlformats.org/officeDocument/2006/relationships/image" Target="../media/image45.png"/><Relationship Id="rId13" Type="http://schemas.openxmlformats.org/officeDocument/2006/relationships/image" Target="../media/image59.emf"/><Relationship Id="rId3" Type="http://schemas.openxmlformats.org/officeDocument/2006/relationships/image" Target="../media/image25.png"/><Relationship Id="rId7" Type="http://schemas.openxmlformats.org/officeDocument/2006/relationships/image" Target="../media/image58.emf"/><Relationship Id="rId12" Type="http://schemas.openxmlformats.org/officeDocument/2006/relationships/image" Target="../media/image49.emf"/><Relationship Id="rId2" Type="http://schemas.openxmlformats.org/officeDocument/2006/relationships/image" Target="../media/image18.png"/><Relationship Id="rId1" Type="http://schemas.openxmlformats.org/officeDocument/2006/relationships/chart" Target="../charts/chart6.xml"/><Relationship Id="rId6" Type="http://schemas.openxmlformats.org/officeDocument/2006/relationships/image" Target="../media/image57.jpeg"/><Relationship Id="rId11" Type="http://schemas.openxmlformats.org/officeDocument/2006/relationships/image" Target="../media/image48.emf"/><Relationship Id="rId5" Type="http://schemas.openxmlformats.org/officeDocument/2006/relationships/image" Target="../media/image56.png"/><Relationship Id="rId10" Type="http://schemas.openxmlformats.org/officeDocument/2006/relationships/image" Target="../media/image47.emf"/><Relationship Id="rId4" Type="http://schemas.openxmlformats.org/officeDocument/2006/relationships/image" Target="../media/image55.png"/><Relationship Id="rId9" Type="http://schemas.openxmlformats.org/officeDocument/2006/relationships/image" Target="../media/image46.emf"/></Relationships>
</file>

<file path=xl/drawings/_rels/drawing9.xml.rels><?xml version="1.0" encoding="UTF-8" standalone="yes"?>
<Relationships xmlns="http://schemas.openxmlformats.org/package/2006/relationships"><Relationship Id="rId3" Type="http://schemas.openxmlformats.org/officeDocument/2006/relationships/image" Target="../media/image64.png"/><Relationship Id="rId2" Type="http://schemas.openxmlformats.org/officeDocument/2006/relationships/image" Target="../media/image63.png"/><Relationship Id="rId1" Type="http://schemas.openxmlformats.org/officeDocument/2006/relationships/image" Target="../media/image62.png"/><Relationship Id="rId6" Type="http://schemas.openxmlformats.org/officeDocument/2006/relationships/image" Target="../media/image67.png"/><Relationship Id="rId5" Type="http://schemas.openxmlformats.org/officeDocument/2006/relationships/image" Target="../media/image66.png"/><Relationship Id="rId4" Type="http://schemas.openxmlformats.org/officeDocument/2006/relationships/image" Target="../media/image6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6.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31.emf"/><Relationship Id="rId1" Type="http://schemas.openxmlformats.org/officeDocument/2006/relationships/image" Target="../media/image30.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7.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40.emf"/></Relationships>
</file>

<file path=xl/drawings/_rels/vmlDrawing7.vml.rels><?xml version="1.0" encoding="UTF-8" standalone="yes"?>
<Relationships xmlns="http://schemas.openxmlformats.org/package/2006/relationships"><Relationship Id="rId3" Type="http://schemas.openxmlformats.org/officeDocument/2006/relationships/image" Target="../media/image52.emf"/><Relationship Id="rId2" Type="http://schemas.openxmlformats.org/officeDocument/2006/relationships/image" Target="../media/image51.emf"/><Relationship Id="rId1" Type="http://schemas.openxmlformats.org/officeDocument/2006/relationships/image" Target="../media/image50.emf"/><Relationship Id="rId5" Type="http://schemas.openxmlformats.org/officeDocument/2006/relationships/image" Target="../media/image54.emf"/><Relationship Id="rId4" Type="http://schemas.openxmlformats.org/officeDocument/2006/relationships/image" Target="../media/image53.emf"/></Relationships>
</file>

<file path=xl/drawings/_rels/vmlDrawing8.vml.rels><?xml version="1.0" encoding="UTF-8" standalone="yes"?>
<Relationships xmlns="http://schemas.openxmlformats.org/package/2006/relationships"><Relationship Id="rId3" Type="http://schemas.openxmlformats.org/officeDocument/2006/relationships/image" Target="../media/image52.emf"/><Relationship Id="rId2" Type="http://schemas.openxmlformats.org/officeDocument/2006/relationships/image" Target="../media/image51.emf"/><Relationship Id="rId1" Type="http://schemas.openxmlformats.org/officeDocument/2006/relationships/image" Target="../media/image60.emf"/><Relationship Id="rId6" Type="http://schemas.openxmlformats.org/officeDocument/2006/relationships/image" Target="../media/image61.emf"/><Relationship Id="rId5" Type="http://schemas.openxmlformats.org/officeDocument/2006/relationships/image" Target="../media/image54.emf"/><Relationship Id="rId4" Type="http://schemas.openxmlformats.org/officeDocument/2006/relationships/image" Target="../media/image53.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xdr:row>
      <xdr:rowOff>114300</xdr:rowOff>
    </xdr:from>
    <xdr:to>
      <xdr:col>3</xdr:col>
      <xdr:colOff>332925</xdr:colOff>
      <xdr:row>40</xdr:row>
      <xdr:rowOff>127911</xdr:rowOff>
    </xdr:to>
    <xdr:pic>
      <xdr:nvPicPr>
        <xdr:cNvPr id="18" name="Slika 28">
          <a:extLst>
            <a:ext uri="{FF2B5EF4-FFF2-40B4-BE49-F238E27FC236}">
              <a16:creationId xmlns:a16="http://schemas.microsoft.com/office/drawing/2014/main" id="{8C244094-8ADE-47DB-8332-430A58A4A3E0}"/>
            </a:ext>
          </a:extLst>
        </xdr:cNvPr>
        <xdr:cNvPicPr>
          <a:picLocks noChangeAspect="1"/>
        </xdr:cNvPicPr>
      </xdr:nvPicPr>
      <xdr:blipFill rotWithShape="1">
        <a:blip xmlns:r="http://schemas.openxmlformats.org/officeDocument/2006/relationships" r:embed="rId1"/>
        <a:srcRect l="456" t="8963" r="67046" b="247"/>
        <a:stretch/>
      </xdr:blipFill>
      <xdr:spPr>
        <a:xfrm>
          <a:off x="0" y="876300"/>
          <a:ext cx="3600000" cy="6547761"/>
        </a:xfrm>
        <a:prstGeom prst="rect">
          <a:avLst/>
        </a:prstGeom>
        <a:ln>
          <a:solidFill>
            <a:schemeClr val="bg2"/>
          </a:solidFill>
        </a:ln>
      </xdr:spPr>
    </xdr:pic>
    <xdr:clientData/>
  </xdr:twoCellAnchor>
  <xdr:twoCellAnchor editAs="oneCell">
    <xdr:from>
      <xdr:col>0</xdr:col>
      <xdr:colOff>0</xdr:colOff>
      <xdr:row>56</xdr:row>
      <xdr:rowOff>76202</xdr:rowOff>
    </xdr:from>
    <xdr:to>
      <xdr:col>10</xdr:col>
      <xdr:colOff>167779</xdr:colOff>
      <xdr:row>77</xdr:row>
      <xdr:rowOff>143792</xdr:rowOff>
    </xdr:to>
    <xdr:pic>
      <xdr:nvPicPr>
        <xdr:cNvPr id="19" name="Picture 18">
          <a:extLst>
            <a:ext uri="{FF2B5EF4-FFF2-40B4-BE49-F238E27FC236}">
              <a16:creationId xmlns:a16="http://schemas.microsoft.com/office/drawing/2014/main" id="{95BFC267-ECA1-477B-83C7-5536DE9DE368}"/>
            </a:ext>
          </a:extLst>
        </xdr:cNvPr>
        <xdr:cNvPicPr>
          <a:picLocks noChangeAspect="1"/>
        </xdr:cNvPicPr>
      </xdr:nvPicPr>
      <xdr:blipFill>
        <a:blip xmlns:r="http://schemas.openxmlformats.org/officeDocument/2006/relationships" r:embed="rId2"/>
        <a:stretch>
          <a:fillRect/>
        </a:stretch>
      </xdr:blipFill>
      <xdr:spPr>
        <a:xfrm>
          <a:off x="0" y="10067927"/>
          <a:ext cx="8235454" cy="3868065"/>
        </a:xfrm>
        <a:prstGeom prst="rect">
          <a:avLst/>
        </a:prstGeom>
      </xdr:spPr>
    </xdr:pic>
    <xdr:clientData/>
  </xdr:twoCellAnchor>
  <xdr:twoCellAnchor editAs="oneCell">
    <xdr:from>
      <xdr:col>0</xdr:col>
      <xdr:colOff>0</xdr:colOff>
      <xdr:row>0</xdr:row>
      <xdr:rowOff>0</xdr:rowOff>
    </xdr:from>
    <xdr:to>
      <xdr:col>1</xdr:col>
      <xdr:colOff>323850</xdr:colOff>
      <xdr:row>3</xdr:row>
      <xdr:rowOff>104194</xdr:rowOff>
    </xdr:to>
    <xdr:pic>
      <xdr:nvPicPr>
        <xdr:cNvPr id="5" name="Picture 4">
          <a:extLst>
            <a:ext uri="{FF2B5EF4-FFF2-40B4-BE49-F238E27FC236}">
              <a16:creationId xmlns:a16="http://schemas.microsoft.com/office/drawing/2014/main" id="{0EE1A44E-5CD2-4F27-B621-B417A35CC5C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1520" t="16596" r="12010" b="17447"/>
        <a:stretch/>
      </xdr:blipFill>
      <xdr:spPr>
        <a:xfrm>
          <a:off x="0" y="0"/>
          <a:ext cx="1666875" cy="828094"/>
        </a:xfrm>
        <a:prstGeom prst="rect">
          <a:avLst/>
        </a:prstGeom>
      </xdr:spPr>
    </xdr:pic>
    <xdr:clientData/>
  </xdr:twoCellAnchor>
  <xdr:twoCellAnchor editAs="oneCell">
    <xdr:from>
      <xdr:col>0</xdr:col>
      <xdr:colOff>0</xdr:colOff>
      <xdr:row>96</xdr:row>
      <xdr:rowOff>152400</xdr:rowOff>
    </xdr:from>
    <xdr:to>
      <xdr:col>14</xdr:col>
      <xdr:colOff>137077</xdr:colOff>
      <xdr:row>121</xdr:row>
      <xdr:rowOff>118772</xdr:rowOff>
    </xdr:to>
    <xdr:pic>
      <xdr:nvPicPr>
        <xdr:cNvPr id="6" name="Picture 5">
          <a:extLst>
            <a:ext uri="{FF2B5EF4-FFF2-40B4-BE49-F238E27FC236}">
              <a16:creationId xmlns:a16="http://schemas.microsoft.com/office/drawing/2014/main" id="{F89EE24A-52FC-4DBC-8A26-A15E5331343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18830925"/>
          <a:ext cx="10947952" cy="4490747"/>
        </a:xfrm>
        <a:prstGeom prst="rect">
          <a:avLst/>
        </a:prstGeom>
      </xdr:spPr>
    </xdr:pic>
    <xdr:clientData/>
  </xdr:twoCellAnchor>
  <xdr:twoCellAnchor editAs="oneCell">
    <xdr:from>
      <xdr:col>0</xdr:col>
      <xdr:colOff>0</xdr:colOff>
      <xdr:row>128</xdr:row>
      <xdr:rowOff>133350</xdr:rowOff>
    </xdr:from>
    <xdr:to>
      <xdr:col>14</xdr:col>
      <xdr:colOff>142792</xdr:colOff>
      <xdr:row>161</xdr:row>
      <xdr:rowOff>35367</xdr:rowOff>
    </xdr:to>
    <xdr:pic>
      <xdr:nvPicPr>
        <xdr:cNvPr id="9" name="Picture 8">
          <a:extLst>
            <a:ext uri="{FF2B5EF4-FFF2-40B4-BE49-F238E27FC236}">
              <a16:creationId xmlns:a16="http://schemas.microsoft.com/office/drawing/2014/main" id="{64DF7E8B-0E23-4014-95B2-FB9AE707B76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24431625"/>
          <a:ext cx="10953667" cy="5874192"/>
        </a:xfrm>
        <a:prstGeom prst="rect">
          <a:avLst/>
        </a:prstGeom>
      </xdr:spPr>
    </xdr:pic>
    <xdr:clientData/>
  </xdr:twoCellAnchor>
  <xdr:twoCellAnchor editAs="oneCell">
    <xdr:from>
      <xdr:col>5</xdr:col>
      <xdr:colOff>0</xdr:colOff>
      <xdr:row>7</xdr:row>
      <xdr:rowOff>0</xdr:rowOff>
    </xdr:from>
    <xdr:to>
      <xdr:col>12</xdr:col>
      <xdr:colOff>546055</xdr:colOff>
      <xdr:row>10</xdr:row>
      <xdr:rowOff>57203</xdr:rowOff>
    </xdr:to>
    <xdr:pic>
      <xdr:nvPicPr>
        <xdr:cNvPr id="3" name="Picture 2">
          <a:extLst>
            <a:ext uri="{FF2B5EF4-FFF2-40B4-BE49-F238E27FC236}">
              <a16:creationId xmlns:a16="http://schemas.microsoft.com/office/drawing/2014/main" id="{ED7970A0-D074-10BD-52D6-EBBAFC6D12D0}"/>
            </a:ext>
          </a:extLst>
        </xdr:cNvPr>
        <xdr:cNvPicPr>
          <a:picLocks noChangeAspect="1"/>
        </xdr:cNvPicPr>
      </xdr:nvPicPr>
      <xdr:blipFill>
        <a:blip xmlns:r="http://schemas.openxmlformats.org/officeDocument/2006/relationships" r:embed="rId6"/>
        <a:stretch>
          <a:fillRect/>
        </a:stretch>
      </xdr:blipFill>
      <xdr:spPr>
        <a:xfrm>
          <a:off x="4638675" y="1457325"/>
          <a:ext cx="5346655" cy="609653"/>
        </a:xfrm>
        <a:prstGeom prst="rect">
          <a:avLst/>
        </a:prstGeom>
      </xdr:spPr>
    </xdr:pic>
    <xdr:clientData/>
  </xdr:twoCellAnchor>
  <xdr:twoCellAnchor editAs="oneCell">
    <xdr:from>
      <xdr:col>5</xdr:col>
      <xdr:colOff>0</xdr:colOff>
      <xdr:row>15</xdr:row>
      <xdr:rowOff>0</xdr:rowOff>
    </xdr:from>
    <xdr:to>
      <xdr:col>12</xdr:col>
      <xdr:colOff>548651</xdr:colOff>
      <xdr:row>18</xdr:row>
      <xdr:rowOff>66676</xdr:rowOff>
    </xdr:to>
    <xdr:pic>
      <xdr:nvPicPr>
        <xdr:cNvPr id="4" name="Picture 3">
          <a:extLst>
            <a:ext uri="{FF2B5EF4-FFF2-40B4-BE49-F238E27FC236}">
              <a16:creationId xmlns:a16="http://schemas.microsoft.com/office/drawing/2014/main" id="{2E0EB6E0-0EB6-D04A-8BC3-61255BC35270}"/>
            </a:ext>
          </a:extLst>
        </xdr:cNvPr>
        <xdr:cNvPicPr>
          <a:picLocks noChangeAspect="1"/>
        </xdr:cNvPicPr>
      </xdr:nvPicPr>
      <xdr:blipFill>
        <a:blip xmlns:r="http://schemas.openxmlformats.org/officeDocument/2006/relationships" r:embed="rId7"/>
        <a:stretch>
          <a:fillRect/>
        </a:stretch>
      </xdr:blipFill>
      <xdr:spPr>
        <a:xfrm>
          <a:off x="4638675" y="2914650"/>
          <a:ext cx="5349251" cy="609601"/>
        </a:xfrm>
        <a:prstGeom prst="rect">
          <a:avLst/>
        </a:prstGeom>
      </xdr:spPr>
    </xdr:pic>
    <xdr:clientData/>
  </xdr:twoCellAnchor>
  <xdr:twoCellAnchor editAs="oneCell">
    <xdr:from>
      <xdr:col>5</xdr:col>
      <xdr:colOff>0</xdr:colOff>
      <xdr:row>19</xdr:row>
      <xdr:rowOff>0</xdr:rowOff>
    </xdr:from>
    <xdr:to>
      <xdr:col>12</xdr:col>
      <xdr:colOff>548651</xdr:colOff>
      <xdr:row>22</xdr:row>
      <xdr:rowOff>66676</xdr:rowOff>
    </xdr:to>
    <xdr:pic>
      <xdr:nvPicPr>
        <xdr:cNvPr id="7" name="Picture 6">
          <a:extLst>
            <a:ext uri="{FF2B5EF4-FFF2-40B4-BE49-F238E27FC236}">
              <a16:creationId xmlns:a16="http://schemas.microsoft.com/office/drawing/2014/main" id="{07E2F421-7C0D-8284-0DF8-E12F6C55B4BB}"/>
            </a:ext>
          </a:extLst>
        </xdr:cNvPr>
        <xdr:cNvPicPr>
          <a:picLocks noChangeAspect="1"/>
        </xdr:cNvPicPr>
      </xdr:nvPicPr>
      <xdr:blipFill>
        <a:blip xmlns:r="http://schemas.openxmlformats.org/officeDocument/2006/relationships" r:embed="rId8"/>
        <a:stretch>
          <a:fillRect/>
        </a:stretch>
      </xdr:blipFill>
      <xdr:spPr>
        <a:xfrm>
          <a:off x="4638675" y="3638550"/>
          <a:ext cx="5349251" cy="609601"/>
        </a:xfrm>
        <a:prstGeom prst="rect">
          <a:avLst/>
        </a:prstGeom>
      </xdr:spPr>
    </xdr:pic>
    <xdr:clientData/>
  </xdr:twoCellAnchor>
  <xdr:twoCellAnchor editAs="oneCell">
    <xdr:from>
      <xdr:col>5</xdr:col>
      <xdr:colOff>0</xdr:colOff>
      <xdr:row>23</xdr:row>
      <xdr:rowOff>0</xdr:rowOff>
    </xdr:from>
    <xdr:to>
      <xdr:col>12</xdr:col>
      <xdr:colOff>548651</xdr:colOff>
      <xdr:row>26</xdr:row>
      <xdr:rowOff>66676</xdr:rowOff>
    </xdr:to>
    <xdr:pic>
      <xdr:nvPicPr>
        <xdr:cNvPr id="8" name="Picture 7">
          <a:extLst>
            <a:ext uri="{FF2B5EF4-FFF2-40B4-BE49-F238E27FC236}">
              <a16:creationId xmlns:a16="http://schemas.microsoft.com/office/drawing/2014/main" id="{2EE10998-3447-918F-7D7A-7CB7A321B15B}"/>
            </a:ext>
          </a:extLst>
        </xdr:cNvPr>
        <xdr:cNvPicPr>
          <a:picLocks noChangeAspect="1"/>
        </xdr:cNvPicPr>
      </xdr:nvPicPr>
      <xdr:blipFill>
        <a:blip xmlns:r="http://schemas.openxmlformats.org/officeDocument/2006/relationships" r:embed="rId9"/>
        <a:stretch>
          <a:fillRect/>
        </a:stretch>
      </xdr:blipFill>
      <xdr:spPr>
        <a:xfrm>
          <a:off x="4638675" y="4362450"/>
          <a:ext cx="5349251" cy="609601"/>
        </a:xfrm>
        <a:prstGeom prst="rect">
          <a:avLst/>
        </a:prstGeom>
      </xdr:spPr>
    </xdr:pic>
    <xdr:clientData/>
  </xdr:twoCellAnchor>
  <xdr:twoCellAnchor editAs="oneCell">
    <xdr:from>
      <xdr:col>5</xdr:col>
      <xdr:colOff>0</xdr:colOff>
      <xdr:row>27</xdr:row>
      <xdr:rowOff>0</xdr:rowOff>
    </xdr:from>
    <xdr:to>
      <xdr:col>12</xdr:col>
      <xdr:colOff>548651</xdr:colOff>
      <xdr:row>30</xdr:row>
      <xdr:rowOff>66676</xdr:rowOff>
    </xdr:to>
    <xdr:pic>
      <xdr:nvPicPr>
        <xdr:cNvPr id="10" name="Picture 9">
          <a:extLst>
            <a:ext uri="{FF2B5EF4-FFF2-40B4-BE49-F238E27FC236}">
              <a16:creationId xmlns:a16="http://schemas.microsoft.com/office/drawing/2014/main" id="{2B7F773E-D27C-187D-57DA-CF9545ED3ECC}"/>
            </a:ext>
          </a:extLst>
        </xdr:cNvPr>
        <xdr:cNvPicPr>
          <a:picLocks noChangeAspect="1"/>
        </xdr:cNvPicPr>
      </xdr:nvPicPr>
      <xdr:blipFill>
        <a:blip xmlns:r="http://schemas.openxmlformats.org/officeDocument/2006/relationships" r:embed="rId10"/>
        <a:stretch>
          <a:fillRect/>
        </a:stretch>
      </xdr:blipFill>
      <xdr:spPr>
        <a:xfrm>
          <a:off x="4638675" y="5086350"/>
          <a:ext cx="5349251" cy="609601"/>
        </a:xfrm>
        <a:prstGeom prst="rect">
          <a:avLst/>
        </a:prstGeom>
      </xdr:spPr>
    </xdr:pic>
    <xdr:clientData/>
  </xdr:twoCellAnchor>
  <xdr:twoCellAnchor editAs="oneCell">
    <xdr:from>
      <xdr:col>5</xdr:col>
      <xdr:colOff>0</xdr:colOff>
      <xdr:row>31</xdr:row>
      <xdr:rowOff>0</xdr:rowOff>
    </xdr:from>
    <xdr:to>
      <xdr:col>12</xdr:col>
      <xdr:colOff>548651</xdr:colOff>
      <xdr:row>34</xdr:row>
      <xdr:rowOff>66676</xdr:rowOff>
    </xdr:to>
    <xdr:pic>
      <xdr:nvPicPr>
        <xdr:cNvPr id="11" name="Picture 10">
          <a:extLst>
            <a:ext uri="{FF2B5EF4-FFF2-40B4-BE49-F238E27FC236}">
              <a16:creationId xmlns:a16="http://schemas.microsoft.com/office/drawing/2014/main" id="{B13540C8-9BF3-4714-3D62-7B4993D2D2AF}"/>
            </a:ext>
          </a:extLst>
        </xdr:cNvPr>
        <xdr:cNvPicPr>
          <a:picLocks noChangeAspect="1"/>
        </xdr:cNvPicPr>
      </xdr:nvPicPr>
      <xdr:blipFill>
        <a:blip xmlns:r="http://schemas.openxmlformats.org/officeDocument/2006/relationships" r:embed="rId11"/>
        <a:stretch>
          <a:fillRect/>
        </a:stretch>
      </xdr:blipFill>
      <xdr:spPr>
        <a:xfrm>
          <a:off x="4638675" y="5810250"/>
          <a:ext cx="5349251" cy="609601"/>
        </a:xfrm>
        <a:prstGeom prst="rect">
          <a:avLst/>
        </a:prstGeom>
      </xdr:spPr>
    </xdr:pic>
    <xdr:clientData/>
  </xdr:twoCellAnchor>
  <xdr:twoCellAnchor editAs="oneCell">
    <xdr:from>
      <xdr:col>5</xdr:col>
      <xdr:colOff>0</xdr:colOff>
      <xdr:row>35</xdr:row>
      <xdr:rowOff>0</xdr:rowOff>
    </xdr:from>
    <xdr:to>
      <xdr:col>12</xdr:col>
      <xdr:colOff>548651</xdr:colOff>
      <xdr:row>38</xdr:row>
      <xdr:rowOff>66676</xdr:rowOff>
    </xdr:to>
    <xdr:pic>
      <xdr:nvPicPr>
        <xdr:cNvPr id="12" name="Picture 11">
          <a:extLst>
            <a:ext uri="{FF2B5EF4-FFF2-40B4-BE49-F238E27FC236}">
              <a16:creationId xmlns:a16="http://schemas.microsoft.com/office/drawing/2014/main" id="{F6FC6F42-0B77-6A33-BD11-CBEB89536FB0}"/>
            </a:ext>
          </a:extLst>
        </xdr:cNvPr>
        <xdr:cNvPicPr>
          <a:picLocks noChangeAspect="1"/>
        </xdr:cNvPicPr>
      </xdr:nvPicPr>
      <xdr:blipFill>
        <a:blip xmlns:r="http://schemas.openxmlformats.org/officeDocument/2006/relationships" r:embed="rId12"/>
        <a:stretch>
          <a:fillRect/>
        </a:stretch>
      </xdr:blipFill>
      <xdr:spPr>
        <a:xfrm>
          <a:off x="4638675" y="6534150"/>
          <a:ext cx="5349251" cy="609601"/>
        </a:xfrm>
        <a:prstGeom prst="rect">
          <a:avLst/>
        </a:prstGeom>
      </xdr:spPr>
    </xdr:pic>
    <xdr:clientData/>
  </xdr:twoCellAnchor>
  <xdr:twoCellAnchor editAs="oneCell">
    <xdr:from>
      <xdr:col>5</xdr:col>
      <xdr:colOff>0</xdr:colOff>
      <xdr:row>39</xdr:row>
      <xdr:rowOff>0</xdr:rowOff>
    </xdr:from>
    <xdr:to>
      <xdr:col>12</xdr:col>
      <xdr:colOff>548651</xdr:colOff>
      <xdr:row>42</xdr:row>
      <xdr:rowOff>66676</xdr:rowOff>
    </xdr:to>
    <xdr:pic>
      <xdr:nvPicPr>
        <xdr:cNvPr id="14" name="Picture 13">
          <a:extLst>
            <a:ext uri="{FF2B5EF4-FFF2-40B4-BE49-F238E27FC236}">
              <a16:creationId xmlns:a16="http://schemas.microsoft.com/office/drawing/2014/main" id="{2D0B2102-5C0B-0B3A-176D-EDFC96E7DD6A}"/>
            </a:ext>
          </a:extLst>
        </xdr:cNvPr>
        <xdr:cNvPicPr>
          <a:picLocks noChangeAspect="1"/>
        </xdr:cNvPicPr>
      </xdr:nvPicPr>
      <xdr:blipFill>
        <a:blip xmlns:r="http://schemas.openxmlformats.org/officeDocument/2006/relationships" r:embed="rId13"/>
        <a:stretch>
          <a:fillRect/>
        </a:stretch>
      </xdr:blipFill>
      <xdr:spPr>
        <a:xfrm>
          <a:off x="4638675" y="7258050"/>
          <a:ext cx="5349251" cy="609601"/>
        </a:xfrm>
        <a:prstGeom prst="rect">
          <a:avLst/>
        </a:prstGeom>
      </xdr:spPr>
    </xdr:pic>
    <xdr:clientData/>
  </xdr:twoCellAnchor>
  <xdr:twoCellAnchor editAs="oneCell">
    <xdr:from>
      <xdr:col>5</xdr:col>
      <xdr:colOff>0</xdr:colOff>
      <xdr:row>11</xdr:row>
      <xdr:rowOff>0</xdr:rowOff>
    </xdr:from>
    <xdr:to>
      <xdr:col>12</xdr:col>
      <xdr:colOff>548651</xdr:colOff>
      <xdr:row>14</xdr:row>
      <xdr:rowOff>66676</xdr:rowOff>
    </xdr:to>
    <xdr:pic>
      <xdr:nvPicPr>
        <xdr:cNvPr id="15" name="Picture 14">
          <a:extLst>
            <a:ext uri="{FF2B5EF4-FFF2-40B4-BE49-F238E27FC236}">
              <a16:creationId xmlns:a16="http://schemas.microsoft.com/office/drawing/2014/main" id="{EE20100C-2251-453F-ACF6-8FE426D5E155}"/>
            </a:ext>
          </a:extLst>
        </xdr:cNvPr>
        <xdr:cNvPicPr>
          <a:picLocks noChangeAspect="1"/>
        </xdr:cNvPicPr>
      </xdr:nvPicPr>
      <xdr:blipFill>
        <a:blip xmlns:r="http://schemas.openxmlformats.org/officeDocument/2006/relationships" r:embed="rId14"/>
        <a:stretch>
          <a:fillRect/>
        </a:stretch>
      </xdr:blipFill>
      <xdr:spPr>
        <a:xfrm>
          <a:off x="4638675" y="2190750"/>
          <a:ext cx="5349251" cy="60960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38100</xdr:colOff>
          <xdr:row>42</xdr:row>
          <xdr:rowOff>28575</xdr:rowOff>
        </xdr:from>
        <xdr:to>
          <xdr:col>12</xdr:col>
          <xdr:colOff>219075</xdr:colOff>
          <xdr:row>55</xdr:row>
          <xdr:rowOff>47625</xdr:rowOff>
        </xdr:to>
        <xdr:pic>
          <xdr:nvPicPr>
            <xdr:cNvPr id="16" name="Picture 15">
              <a:extLst>
                <a:ext uri="{FF2B5EF4-FFF2-40B4-BE49-F238E27FC236}">
                  <a16:creationId xmlns:a16="http://schemas.microsoft.com/office/drawing/2014/main" id="{AE42246B-F647-A861-9C3D-9BDA8563D8F3}"/>
                </a:ext>
              </a:extLst>
            </xdr:cNvPr>
            <xdr:cNvPicPr>
              <a:picLocks noChangeAspect="1" noChangeArrowheads="1"/>
              <a:extLst>
                <a:ext uri="{84589F7E-364E-4C9E-8A38-B11213B215E9}">
                  <a14:cameraTool cellRange="'FTV Panel'!$J$41:$S$53" spid="_x0000_s1218"/>
                </a:ext>
              </a:extLst>
            </xdr:cNvPicPr>
          </xdr:nvPicPr>
          <xdr:blipFill>
            <a:blip xmlns:r="http://schemas.openxmlformats.org/officeDocument/2006/relationships" r:embed="rId15"/>
            <a:srcRect/>
            <a:stretch>
              <a:fillRect/>
            </a:stretch>
          </xdr:blipFill>
          <xdr:spPr bwMode="auto">
            <a:xfrm>
              <a:off x="38100" y="7829550"/>
              <a:ext cx="9620250" cy="23717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323850</xdr:colOff>
      <xdr:row>3</xdr:row>
      <xdr:rowOff>94669</xdr:rowOff>
    </xdr:to>
    <xdr:pic>
      <xdr:nvPicPr>
        <xdr:cNvPr id="2" name="Picture 1">
          <a:extLst>
            <a:ext uri="{FF2B5EF4-FFF2-40B4-BE49-F238E27FC236}">
              <a16:creationId xmlns:a16="http://schemas.microsoft.com/office/drawing/2014/main" id="{2B0BAB2C-2680-4C8D-907D-9F1EDE94C1D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520" t="16596" r="12010" b="17447"/>
        <a:stretch/>
      </xdr:blipFill>
      <xdr:spPr>
        <a:xfrm>
          <a:off x="0" y="0"/>
          <a:ext cx="1666875" cy="828094"/>
        </a:xfrm>
        <a:prstGeom prst="rect">
          <a:avLst/>
        </a:prstGeom>
      </xdr:spPr>
    </xdr:pic>
    <xdr:clientData/>
  </xdr:twoCellAnchor>
  <xdr:twoCellAnchor editAs="oneCell">
    <xdr:from>
      <xdr:col>5</xdr:col>
      <xdr:colOff>609600</xdr:colOff>
      <xdr:row>7</xdr:row>
      <xdr:rowOff>142875</xdr:rowOff>
    </xdr:from>
    <xdr:to>
      <xdr:col>10</xdr:col>
      <xdr:colOff>447675</xdr:colOff>
      <xdr:row>13</xdr:row>
      <xdr:rowOff>28575</xdr:rowOff>
    </xdr:to>
    <xdr:pic>
      <xdr:nvPicPr>
        <xdr:cNvPr id="4" name="Picture 3">
          <a:extLst>
            <a:ext uri="{FF2B5EF4-FFF2-40B4-BE49-F238E27FC236}">
              <a16:creationId xmlns:a16="http://schemas.microsoft.com/office/drawing/2014/main" id="{E2E0D09A-C4A7-4621-9589-0FBBC12D9A17}"/>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8581" t="17465" r="8747" b="68170"/>
        <a:stretch>
          <a:fillRect/>
        </a:stretch>
      </xdr:blipFill>
      <xdr:spPr>
        <a:xfrm>
          <a:off x="5419725" y="1628775"/>
          <a:ext cx="4010025" cy="1009650"/>
        </a:xfrm>
        <a:prstGeom prst="rect">
          <a:avLst/>
        </a:prstGeom>
      </xdr:spPr>
    </xdr:pic>
    <xdr:clientData/>
  </xdr:twoCellAnchor>
  <xdr:twoCellAnchor editAs="oneCell">
    <xdr:from>
      <xdr:col>3</xdr:col>
      <xdr:colOff>333375</xdr:colOff>
      <xdr:row>3</xdr:row>
      <xdr:rowOff>47625</xdr:rowOff>
    </xdr:from>
    <xdr:to>
      <xdr:col>5</xdr:col>
      <xdr:colOff>533401</xdr:colOff>
      <xdr:row>17</xdr:row>
      <xdr:rowOff>123825</xdr:rowOff>
    </xdr:to>
    <xdr:pic>
      <xdr:nvPicPr>
        <xdr:cNvPr id="6" name="Picture 5">
          <a:extLst>
            <a:ext uri="{FF2B5EF4-FFF2-40B4-BE49-F238E27FC236}">
              <a16:creationId xmlns:a16="http://schemas.microsoft.com/office/drawing/2014/main" id="{D3486161-5FB8-4D71-A1A6-6E8163041D0C}"/>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 t="5152" r="72759" b="56268"/>
        <a:stretch>
          <a:fillRect/>
        </a:stretch>
      </xdr:blipFill>
      <xdr:spPr>
        <a:xfrm>
          <a:off x="3600450" y="781050"/>
          <a:ext cx="1743076" cy="2695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1344705</xdr:colOff>
      <xdr:row>68</xdr:row>
      <xdr:rowOff>1679</xdr:rowOff>
    </xdr:from>
    <xdr:to>
      <xdr:col>7</xdr:col>
      <xdr:colOff>256499</xdr:colOff>
      <xdr:row>90</xdr:row>
      <xdr:rowOff>17208</xdr:rowOff>
    </xdr:to>
    <xdr:graphicFrame macro="">
      <xdr:nvGraphicFramePr>
        <xdr:cNvPr id="5" name="Chart 4">
          <a:extLst>
            <a:ext uri="{FF2B5EF4-FFF2-40B4-BE49-F238E27FC236}">
              <a16:creationId xmlns:a16="http://schemas.microsoft.com/office/drawing/2014/main" id="{9444CC00-A6A2-444A-8614-101754207C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14</xdr:col>
      <xdr:colOff>593449</xdr:colOff>
      <xdr:row>7</xdr:row>
      <xdr:rowOff>34358</xdr:rowOff>
    </xdr:from>
    <xdr:to>
      <xdr:col>17</xdr:col>
      <xdr:colOff>450574</xdr:colOff>
      <xdr:row>13</xdr:row>
      <xdr:rowOff>183253</xdr:rowOff>
    </xdr:to>
    <xdr:pic>
      <xdr:nvPicPr>
        <xdr:cNvPr id="28" name="Picture 27">
          <a:extLst>
            <a:ext uri="{FF2B5EF4-FFF2-40B4-BE49-F238E27FC236}">
              <a16:creationId xmlns:a16="http://schemas.microsoft.com/office/drawing/2014/main" id="{9204E35F-27C8-4726-960F-25359CD18851}"/>
            </a:ext>
          </a:extLst>
        </xdr:cNvPr>
        <xdr:cNvPicPr>
          <a:picLocks noChangeAspect="1"/>
        </xdr:cNvPicPr>
      </xdr:nvPicPr>
      <xdr:blipFill rotWithShape="1">
        <a:blip xmlns:r="http://schemas.openxmlformats.org/officeDocument/2006/relationships" r:embed="rId2"/>
        <a:srcRect t="14170" r="51248" b="26643"/>
        <a:stretch>
          <a:fillRect/>
        </a:stretch>
      </xdr:blipFill>
      <xdr:spPr>
        <a:xfrm>
          <a:off x="12893123" y="1516945"/>
          <a:ext cx="2441299" cy="1275330"/>
        </a:xfrm>
        <a:prstGeom prst="rect">
          <a:avLst/>
        </a:prstGeom>
      </xdr:spPr>
    </xdr:pic>
    <xdr:clientData/>
  </xdr:twoCellAnchor>
  <xdr:twoCellAnchor editAs="oneCell">
    <xdr:from>
      <xdr:col>17</xdr:col>
      <xdr:colOff>35582</xdr:colOff>
      <xdr:row>10</xdr:row>
      <xdr:rowOff>92830</xdr:rowOff>
    </xdr:from>
    <xdr:to>
      <xdr:col>21</xdr:col>
      <xdr:colOff>25675</xdr:colOff>
      <xdr:row>17</xdr:row>
      <xdr:rowOff>134155</xdr:rowOff>
    </xdr:to>
    <xdr:pic>
      <xdr:nvPicPr>
        <xdr:cNvPr id="2" name="Picture 1">
          <a:extLst>
            <a:ext uri="{FF2B5EF4-FFF2-40B4-BE49-F238E27FC236}">
              <a16:creationId xmlns:a16="http://schemas.microsoft.com/office/drawing/2014/main" id="{DD38123B-45E5-486A-A19C-59CDB45C42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4919430" y="2138634"/>
          <a:ext cx="4454419" cy="1349978"/>
        </a:xfrm>
        <a:prstGeom prst="rect">
          <a:avLst/>
        </a:prstGeom>
      </xdr:spPr>
    </xdr:pic>
    <xdr:clientData/>
  </xdr:twoCellAnchor>
  <xdr:twoCellAnchor editAs="oneCell">
    <xdr:from>
      <xdr:col>3</xdr:col>
      <xdr:colOff>295275</xdr:colOff>
      <xdr:row>4</xdr:row>
      <xdr:rowOff>1</xdr:rowOff>
    </xdr:from>
    <xdr:to>
      <xdr:col>6</xdr:col>
      <xdr:colOff>723900</xdr:colOff>
      <xdr:row>17</xdr:row>
      <xdr:rowOff>11963</xdr:rowOff>
    </xdr:to>
    <xdr:pic>
      <xdr:nvPicPr>
        <xdr:cNvPr id="3" name="Picture 2">
          <a:extLst>
            <a:ext uri="{FF2B5EF4-FFF2-40B4-BE49-F238E27FC236}">
              <a16:creationId xmlns:a16="http://schemas.microsoft.com/office/drawing/2014/main" id="{D54A49DD-D1B0-EF75-3BE2-72ABB7402B52}"/>
            </a:ext>
          </a:extLst>
        </xdr:cNvPr>
        <xdr:cNvPicPr>
          <a:picLocks noChangeAspect="1"/>
        </xdr:cNvPicPr>
      </xdr:nvPicPr>
      <xdr:blipFill>
        <a:blip xmlns:r="http://schemas.openxmlformats.org/officeDocument/2006/relationships" r:embed="rId4"/>
        <a:stretch>
          <a:fillRect/>
        </a:stretch>
      </xdr:blipFill>
      <xdr:spPr>
        <a:xfrm>
          <a:off x="3562350" y="561976"/>
          <a:ext cx="2743200" cy="2450362"/>
        </a:xfrm>
        <a:prstGeom prst="rect">
          <a:avLst/>
        </a:prstGeom>
      </xdr:spPr>
    </xdr:pic>
    <xdr:clientData/>
  </xdr:twoCellAnchor>
  <xdr:twoCellAnchor editAs="oneCell">
    <xdr:from>
      <xdr:col>10</xdr:col>
      <xdr:colOff>800100</xdr:colOff>
      <xdr:row>6</xdr:row>
      <xdr:rowOff>180499</xdr:rowOff>
    </xdr:from>
    <xdr:to>
      <xdr:col>13</xdr:col>
      <xdr:colOff>533400</xdr:colOff>
      <xdr:row>17</xdr:row>
      <xdr:rowOff>72760</xdr:rowOff>
    </xdr:to>
    <xdr:pic>
      <xdr:nvPicPr>
        <xdr:cNvPr id="6" name="Picture 5">
          <a:extLst>
            <a:ext uri="{FF2B5EF4-FFF2-40B4-BE49-F238E27FC236}">
              <a16:creationId xmlns:a16="http://schemas.microsoft.com/office/drawing/2014/main" id="{91B9661F-595E-0A00-58E0-8E742E9D2C39}"/>
            </a:ext>
          </a:extLst>
        </xdr:cNvPr>
        <xdr:cNvPicPr>
          <a:picLocks noChangeAspect="1"/>
        </xdr:cNvPicPr>
      </xdr:nvPicPr>
      <xdr:blipFill>
        <a:blip xmlns:r="http://schemas.openxmlformats.org/officeDocument/2006/relationships" r:embed="rId5"/>
        <a:stretch>
          <a:fillRect/>
        </a:stretch>
      </xdr:blipFill>
      <xdr:spPr>
        <a:xfrm>
          <a:off x="9801225" y="1475899"/>
          <a:ext cx="2324100" cy="1949661"/>
        </a:xfrm>
        <a:prstGeom prst="rect">
          <a:avLst/>
        </a:prstGeom>
      </xdr:spPr>
    </xdr:pic>
    <xdr:clientData/>
  </xdr:twoCellAnchor>
  <xdr:twoCellAnchor editAs="oneCell">
    <xdr:from>
      <xdr:col>0</xdr:col>
      <xdr:colOff>0</xdr:colOff>
      <xdr:row>0</xdr:row>
      <xdr:rowOff>0</xdr:rowOff>
    </xdr:from>
    <xdr:to>
      <xdr:col>1</xdr:col>
      <xdr:colOff>323850</xdr:colOff>
      <xdr:row>3</xdr:row>
      <xdr:rowOff>94669</xdr:rowOff>
    </xdr:to>
    <xdr:pic>
      <xdr:nvPicPr>
        <xdr:cNvPr id="8" name="Picture 7">
          <a:extLst>
            <a:ext uri="{FF2B5EF4-FFF2-40B4-BE49-F238E27FC236}">
              <a16:creationId xmlns:a16="http://schemas.microsoft.com/office/drawing/2014/main" id="{63E47BF5-CCC9-94CC-65D2-567DECA9C53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1520" t="16596" r="12010" b="17447"/>
        <a:stretch/>
      </xdr:blipFill>
      <xdr:spPr>
        <a:xfrm>
          <a:off x="0" y="0"/>
          <a:ext cx="1666875" cy="82809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7</xdr:col>
          <xdr:colOff>0</xdr:colOff>
          <xdr:row>9</xdr:row>
          <xdr:rowOff>111993</xdr:rowOff>
        </xdr:from>
        <xdr:to>
          <xdr:col>10</xdr:col>
          <xdr:colOff>809625</xdr:colOff>
          <xdr:row>17</xdr:row>
          <xdr:rowOff>25711</xdr:rowOff>
        </xdr:to>
        <xdr:pic>
          <xdr:nvPicPr>
            <xdr:cNvPr id="7" name="Picture 6">
              <a:extLst>
                <a:ext uri="{FF2B5EF4-FFF2-40B4-BE49-F238E27FC236}">
                  <a16:creationId xmlns:a16="http://schemas.microsoft.com/office/drawing/2014/main" id="{2287B1C7-2B31-08AA-D662-64CF6216417C}"/>
                </a:ext>
              </a:extLst>
            </xdr:cNvPr>
            <xdr:cNvPicPr>
              <a:picLocks noChangeAspect="1" noChangeArrowheads="1"/>
              <a:extLst>
                <a:ext uri="{84589F7E-364E-4C9E-8A38-B11213B215E9}">
                  <a14:cameraTool cellRange="List_Values!$D$3:$E$8" spid="_x0000_s4466"/>
                </a:ext>
              </a:extLst>
            </xdr:cNvPicPr>
          </xdr:nvPicPr>
          <xdr:blipFill>
            <a:blip xmlns:r="http://schemas.openxmlformats.org/officeDocument/2006/relationships" r:embed="rId7"/>
            <a:srcRect/>
            <a:stretch>
              <a:fillRect/>
            </a:stretch>
          </xdr:blipFill>
          <xdr:spPr bwMode="auto">
            <a:xfrm>
              <a:off x="6505575" y="1978893"/>
              <a:ext cx="3200400" cy="1399618"/>
            </a:xfrm>
            <a:prstGeom prst="rect">
              <a:avLst/>
            </a:prstGeom>
            <a:solidFill>
              <a:srgbClr val="FFFFFF" mc:Ignorable="a14" a14:legacySpreadsheetColorIndex="9"/>
            </a:solidFill>
            <a:ln w="9525">
              <a:noFill/>
              <a:miter lim="800000"/>
              <a:headEnd/>
              <a:tailEnd/>
            </a:ln>
          </xdr:spPr>
        </xdr:pic>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0</xdr:colOff>
      <xdr:row>67</xdr:row>
      <xdr:rowOff>0</xdr:rowOff>
    </xdr:from>
    <xdr:to>
      <xdr:col>7</xdr:col>
      <xdr:colOff>616500</xdr:colOff>
      <xdr:row>91</xdr:row>
      <xdr:rowOff>16941</xdr:rowOff>
    </xdr:to>
    <xdr:graphicFrame macro="">
      <xdr:nvGraphicFramePr>
        <xdr:cNvPr id="8" name="Chart 7">
          <a:extLst>
            <a:ext uri="{FF2B5EF4-FFF2-40B4-BE49-F238E27FC236}">
              <a16:creationId xmlns:a16="http://schemas.microsoft.com/office/drawing/2014/main" id="{1FC3022A-87FF-4DAE-8F90-E04D3A54F4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15</xdr:col>
      <xdr:colOff>624253</xdr:colOff>
      <xdr:row>4</xdr:row>
      <xdr:rowOff>133351</xdr:rowOff>
    </xdr:from>
    <xdr:to>
      <xdr:col>18</xdr:col>
      <xdr:colOff>407459</xdr:colOff>
      <xdr:row>12</xdr:row>
      <xdr:rowOff>114301</xdr:rowOff>
    </xdr:to>
    <xdr:pic>
      <xdr:nvPicPr>
        <xdr:cNvPr id="4" name="Picture 3">
          <a:extLst>
            <a:ext uri="{FF2B5EF4-FFF2-40B4-BE49-F238E27FC236}">
              <a16:creationId xmlns:a16="http://schemas.microsoft.com/office/drawing/2014/main" id="{A52B251D-1C75-4E63-9A8F-71F168076FFF}"/>
            </a:ext>
          </a:extLst>
        </xdr:cNvPr>
        <xdr:cNvPicPr>
          <a:picLocks noChangeAspect="1"/>
        </xdr:cNvPicPr>
      </xdr:nvPicPr>
      <xdr:blipFill rotWithShape="1">
        <a:blip xmlns:r="http://schemas.openxmlformats.org/officeDocument/2006/relationships" r:embed="rId2"/>
        <a:srcRect l="50869" t="6881" r="379" b="22236"/>
        <a:stretch>
          <a:fillRect/>
        </a:stretch>
      </xdr:blipFill>
      <xdr:spPr>
        <a:xfrm>
          <a:off x="13835428" y="1047751"/>
          <a:ext cx="2364481" cy="1485900"/>
        </a:xfrm>
        <a:prstGeom prst="rect">
          <a:avLst/>
        </a:prstGeom>
      </xdr:spPr>
    </xdr:pic>
    <xdr:clientData/>
  </xdr:twoCellAnchor>
  <xdr:twoCellAnchor editAs="oneCell">
    <xdr:from>
      <xdr:col>6</xdr:col>
      <xdr:colOff>740020</xdr:colOff>
      <xdr:row>4</xdr:row>
      <xdr:rowOff>7327</xdr:rowOff>
    </xdr:from>
    <xdr:to>
      <xdr:col>10</xdr:col>
      <xdr:colOff>2748</xdr:colOff>
      <xdr:row>9</xdr:row>
      <xdr:rowOff>7327</xdr:rowOff>
    </xdr:to>
    <xdr:pic>
      <xdr:nvPicPr>
        <xdr:cNvPr id="16" name="Picture 15">
          <a:extLst>
            <a:ext uri="{FF2B5EF4-FFF2-40B4-BE49-F238E27FC236}">
              <a16:creationId xmlns:a16="http://schemas.microsoft.com/office/drawing/2014/main" id="{42B8D523-830E-4D7D-AD88-2A3AF00C86E1}"/>
            </a:ext>
          </a:extLst>
        </xdr:cNvPr>
        <xdr:cNvPicPr>
          <a:picLocks noChangeAspect="1"/>
        </xdr:cNvPicPr>
      </xdr:nvPicPr>
      <xdr:blipFill rotWithShape="1">
        <a:blip xmlns:r="http://schemas.openxmlformats.org/officeDocument/2006/relationships" r:embed="rId3"/>
        <a:srcRect l="17940" t="11381" r="47444" b="72824"/>
        <a:stretch/>
      </xdr:blipFill>
      <xdr:spPr>
        <a:xfrm>
          <a:off x="6447693" y="571500"/>
          <a:ext cx="2512218" cy="952500"/>
        </a:xfrm>
        <a:prstGeom prst="rect">
          <a:avLst/>
        </a:prstGeom>
      </xdr:spPr>
    </xdr:pic>
    <xdr:clientData/>
  </xdr:twoCellAnchor>
  <xdr:twoCellAnchor editAs="oneCell">
    <xdr:from>
      <xdr:col>3</xdr:col>
      <xdr:colOff>209550</xdr:colOff>
      <xdr:row>4</xdr:row>
      <xdr:rowOff>0</xdr:rowOff>
    </xdr:from>
    <xdr:to>
      <xdr:col>6</xdr:col>
      <xdr:colOff>509510</xdr:colOff>
      <xdr:row>17</xdr:row>
      <xdr:rowOff>9525</xdr:rowOff>
    </xdr:to>
    <xdr:pic>
      <xdr:nvPicPr>
        <xdr:cNvPr id="2" name="Picture 1">
          <a:extLst>
            <a:ext uri="{FF2B5EF4-FFF2-40B4-BE49-F238E27FC236}">
              <a16:creationId xmlns:a16="http://schemas.microsoft.com/office/drawing/2014/main" id="{F3AC1F6D-DE59-B220-CE7B-7D3EA64A28DF}"/>
            </a:ext>
          </a:extLst>
        </xdr:cNvPr>
        <xdr:cNvPicPr>
          <a:picLocks noChangeAspect="1"/>
        </xdr:cNvPicPr>
      </xdr:nvPicPr>
      <xdr:blipFill>
        <a:blip xmlns:r="http://schemas.openxmlformats.org/officeDocument/2006/relationships" r:embed="rId4"/>
        <a:stretch>
          <a:fillRect/>
        </a:stretch>
      </xdr:blipFill>
      <xdr:spPr>
        <a:xfrm>
          <a:off x="3476625" y="561975"/>
          <a:ext cx="2728835" cy="2447925"/>
        </a:xfrm>
        <a:prstGeom prst="rect">
          <a:avLst/>
        </a:prstGeom>
      </xdr:spPr>
    </xdr:pic>
    <xdr:clientData/>
  </xdr:twoCellAnchor>
  <xdr:twoCellAnchor editAs="oneCell">
    <xdr:from>
      <xdr:col>10</xdr:col>
      <xdr:colOff>285749</xdr:colOff>
      <xdr:row>5</xdr:row>
      <xdr:rowOff>105657</xdr:rowOff>
    </xdr:from>
    <xdr:to>
      <xdr:col>14</xdr:col>
      <xdr:colOff>546699</xdr:colOff>
      <xdr:row>17</xdr:row>
      <xdr:rowOff>63532</xdr:rowOff>
    </xdr:to>
    <xdr:pic>
      <xdr:nvPicPr>
        <xdr:cNvPr id="5" name="Picture 4">
          <a:extLst>
            <a:ext uri="{FF2B5EF4-FFF2-40B4-BE49-F238E27FC236}">
              <a16:creationId xmlns:a16="http://schemas.microsoft.com/office/drawing/2014/main" id="{FCC9D5D6-F80D-07A5-F698-CC820EB70734}"/>
            </a:ext>
          </a:extLst>
        </xdr:cNvPr>
        <xdr:cNvPicPr>
          <a:picLocks noChangeAspect="1"/>
        </xdr:cNvPicPr>
      </xdr:nvPicPr>
      <xdr:blipFill>
        <a:blip xmlns:r="http://schemas.openxmlformats.org/officeDocument/2006/relationships" r:embed="rId5"/>
        <a:stretch>
          <a:fillRect/>
        </a:stretch>
      </xdr:blipFill>
      <xdr:spPr>
        <a:xfrm>
          <a:off x="9246576" y="860330"/>
          <a:ext cx="3587373" cy="2214567"/>
        </a:xfrm>
        <a:prstGeom prst="rect">
          <a:avLst/>
        </a:prstGeom>
      </xdr:spPr>
    </xdr:pic>
    <xdr:clientData/>
  </xdr:twoCellAnchor>
  <xdr:twoCellAnchor editAs="oneCell">
    <xdr:from>
      <xdr:col>0</xdr:col>
      <xdr:colOff>0</xdr:colOff>
      <xdr:row>0</xdr:row>
      <xdr:rowOff>0</xdr:rowOff>
    </xdr:from>
    <xdr:to>
      <xdr:col>1</xdr:col>
      <xdr:colOff>323850</xdr:colOff>
      <xdr:row>3</xdr:row>
      <xdr:rowOff>94669</xdr:rowOff>
    </xdr:to>
    <xdr:pic>
      <xdr:nvPicPr>
        <xdr:cNvPr id="6" name="Picture 5">
          <a:extLst>
            <a:ext uri="{FF2B5EF4-FFF2-40B4-BE49-F238E27FC236}">
              <a16:creationId xmlns:a16="http://schemas.microsoft.com/office/drawing/2014/main" id="{ADBE0007-6699-4DCB-950D-347B02A7653B}"/>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1520" t="16596" r="12010" b="17447"/>
        <a:stretch/>
      </xdr:blipFill>
      <xdr:spPr>
        <a:xfrm>
          <a:off x="0" y="0"/>
          <a:ext cx="1666875" cy="82809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695326</xdr:colOff>
          <xdr:row>10</xdr:row>
          <xdr:rowOff>95250</xdr:rowOff>
        </xdr:from>
        <xdr:to>
          <xdr:col>10</xdr:col>
          <xdr:colOff>314326</xdr:colOff>
          <xdr:row>17</xdr:row>
          <xdr:rowOff>39984</xdr:rowOff>
        </xdr:to>
        <xdr:pic>
          <xdr:nvPicPr>
            <xdr:cNvPr id="7" name="Picture 6">
              <a:extLst>
                <a:ext uri="{FF2B5EF4-FFF2-40B4-BE49-F238E27FC236}">
                  <a16:creationId xmlns:a16="http://schemas.microsoft.com/office/drawing/2014/main" id="{2DD86138-BF00-D4A2-93B2-2B7F7F76AA5C}"/>
                </a:ext>
              </a:extLst>
            </xdr:cNvPr>
            <xdr:cNvPicPr>
              <a:picLocks noChangeAspect="1" noChangeArrowheads="1"/>
              <a:extLst>
                <a:ext uri="{84589F7E-364E-4C9E-8A38-B11213B215E9}">
                  <a14:cameraTool cellRange="List_Values!$D$11:$E$16" spid="_x0000_s5491"/>
                </a:ext>
              </a:extLst>
            </xdr:cNvPicPr>
          </xdr:nvPicPr>
          <xdr:blipFill>
            <a:blip xmlns:r="http://schemas.openxmlformats.org/officeDocument/2006/relationships" r:embed="rId7"/>
            <a:srcRect/>
            <a:stretch>
              <a:fillRect/>
            </a:stretch>
          </xdr:blipFill>
          <xdr:spPr bwMode="auto">
            <a:xfrm>
              <a:off x="6391276" y="2143125"/>
              <a:ext cx="2857500" cy="1249659"/>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695325</xdr:colOff>
          <xdr:row>10</xdr:row>
          <xdr:rowOff>95250</xdr:rowOff>
        </xdr:from>
        <xdr:to>
          <xdr:col>10</xdr:col>
          <xdr:colOff>314325</xdr:colOff>
          <xdr:row>17</xdr:row>
          <xdr:rowOff>38100</xdr:rowOff>
        </xdr:to>
        <xdr:pic>
          <xdr:nvPicPr>
            <xdr:cNvPr id="5397" name="Picture 6">
              <a:extLst>
                <a:ext uri="{FF2B5EF4-FFF2-40B4-BE49-F238E27FC236}">
                  <a16:creationId xmlns:a16="http://schemas.microsoft.com/office/drawing/2014/main" id="{F284BD0D-EF91-D6AB-1FB0-5AB7C9A44BB6}"/>
                </a:ext>
              </a:extLst>
            </xdr:cNvPr>
            <xdr:cNvPicPr>
              <a:picLocks noChangeAspect="1" noChangeArrowheads="1"/>
              <a:extLst>
                <a:ext uri="{84589F7E-364E-4C9E-8A38-B11213B215E9}">
                  <a14:cameraTool cellRange="List_Values!$D$11:$E$16" spid="_x0000_s5492"/>
                </a:ext>
              </a:extLst>
            </xdr:cNvPicPr>
          </xdr:nvPicPr>
          <xdr:blipFill>
            <a:blip xmlns:r="http://schemas.openxmlformats.org/officeDocument/2006/relationships" r:embed="rId8"/>
            <a:srcRect/>
            <a:stretch>
              <a:fillRect/>
            </a:stretch>
          </xdr:blipFill>
          <xdr:spPr bwMode="auto">
            <a:xfrm>
              <a:off x="6391275" y="2143125"/>
              <a:ext cx="2857500" cy="1247775"/>
            </a:xfrm>
            <a:prstGeom prst="rect">
              <a:avLst/>
            </a:prstGeom>
            <a:solidFill>
              <a:srgbClr val="FFFFFF" mc:Ignorable="a14" a14:legacySpreadsheetColorIndex="9"/>
            </a:solidFill>
          </xdr:spPr>
        </xdr:pic>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xdr:col>
      <xdr:colOff>0</xdr:colOff>
      <xdr:row>67</xdr:row>
      <xdr:rowOff>0</xdr:rowOff>
    </xdr:from>
    <xdr:to>
      <xdr:col>7</xdr:col>
      <xdr:colOff>256500</xdr:colOff>
      <xdr:row>89</xdr:row>
      <xdr:rowOff>15530</xdr:rowOff>
    </xdr:to>
    <xdr:graphicFrame macro="">
      <xdr:nvGraphicFramePr>
        <xdr:cNvPr id="16" name="Chart 15">
          <a:extLst>
            <a:ext uri="{FF2B5EF4-FFF2-40B4-BE49-F238E27FC236}">
              <a16:creationId xmlns:a16="http://schemas.microsoft.com/office/drawing/2014/main" id="{C9A22EBF-57FA-4C93-96DE-598DBC3F8C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14</xdr:col>
      <xdr:colOff>507310</xdr:colOff>
      <xdr:row>6</xdr:row>
      <xdr:rowOff>27295</xdr:rowOff>
    </xdr:from>
    <xdr:to>
      <xdr:col>17</xdr:col>
      <xdr:colOff>590135</xdr:colOff>
      <xdr:row>13</xdr:row>
      <xdr:rowOff>114301</xdr:rowOff>
    </xdr:to>
    <xdr:pic>
      <xdr:nvPicPr>
        <xdr:cNvPr id="9" name="Picture 8">
          <a:extLst>
            <a:ext uri="{FF2B5EF4-FFF2-40B4-BE49-F238E27FC236}">
              <a16:creationId xmlns:a16="http://schemas.microsoft.com/office/drawing/2014/main" id="{3437BAED-8253-415A-B10C-39C4E54F4FA3}"/>
            </a:ext>
          </a:extLst>
        </xdr:cNvPr>
        <xdr:cNvPicPr>
          <a:picLocks noChangeAspect="1"/>
        </xdr:cNvPicPr>
      </xdr:nvPicPr>
      <xdr:blipFill rotWithShape="1">
        <a:blip xmlns:r="http://schemas.openxmlformats.org/officeDocument/2006/relationships" r:embed="rId2"/>
        <a:srcRect t="14170" r="51248" b="26241"/>
        <a:stretch>
          <a:fillRect/>
        </a:stretch>
      </xdr:blipFill>
      <xdr:spPr>
        <a:xfrm>
          <a:off x="12908860" y="1322695"/>
          <a:ext cx="2664100" cy="1401456"/>
        </a:xfrm>
        <a:prstGeom prst="rect">
          <a:avLst/>
        </a:prstGeom>
      </xdr:spPr>
    </xdr:pic>
    <xdr:clientData/>
  </xdr:twoCellAnchor>
  <xdr:twoCellAnchor editAs="oneCell">
    <xdr:from>
      <xdr:col>7</xdr:col>
      <xdr:colOff>8283</xdr:colOff>
      <xdr:row>4</xdr:row>
      <xdr:rowOff>16565</xdr:rowOff>
    </xdr:from>
    <xdr:to>
      <xdr:col>10</xdr:col>
      <xdr:colOff>240196</xdr:colOff>
      <xdr:row>9</xdr:row>
      <xdr:rowOff>96032</xdr:rowOff>
    </xdr:to>
    <xdr:pic>
      <xdr:nvPicPr>
        <xdr:cNvPr id="15" name="Picture 14">
          <a:extLst>
            <a:ext uri="{FF2B5EF4-FFF2-40B4-BE49-F238E27FC236}">
              <a16:creationId xmlns:a16="http://schemas.microsoft.com/office/drawing/2014/main" id="{C5ACF38D-ED7B-4235-B6F0-594348559BE3}"/>
            </a:ext>
          </a:extLst>
        </xdr:cNvPr>
        <xdr:cNvPicPr>
          <a:picLocks noChangeAspect="1"/>
        </xdr:cNvPicPr>
      </xdr:nvPicPr>
      <xdr:blipFill rotWithShape="1">
        <a:blip xmlns:r="http://schemas.openxmlformats.org/officeDocument/2006/relationships" r:embed="rId3"/>
        <a:srcRect l="1053" t="16222" r="62340" b="67875"/>
        <a:stretch/>
      </xdr:blipFill>
      <xdr:spPr>
        <a:xfrm>
          <a:off x="6526696" y="762000"/>
          <a:ext cx="2667000" cy="1031967"/>
        </a:xfrm>
        <a:prstGeom prst="rect">
          <a:avLst/>
        </a:prstGeom>
      </xdr:spPr>
    </xdr:pic>
    <xdr:clientData/>
  </xdr:twoCellAnchor>
  <xdr:twoCellAnchor editAs="oneCell">
    <xdr:from>
      <xdr:col>3</xdr:col>
      <xdr:colOff>256761</xdr:colOff>
      <xdr:row>4</xdr:row>
      <xdr:rowOff>1</xdr:rowOff>
    </xdr:from>
    <xdr:to>
      <xdr:col>6</xdr:col>
      <xdr:colOff>540901</xdr:colOff>
      <xdr:row>17</xdr:row>
      <xdr:rowOff>8283</xdr:rowOff>
    </xdr:to>
    <xdr:pic>
      <xdr:nvPicPr>
        <xdr:cNvPr id="2" name="Picture 1">
          <a:extLst>
            <a:ext uri="{FF2B5EF4-FFF2-40B4-BE49-F238E27FC236}">
              <a16:creationId xmlns:a16="http://schemas.microsoft.com/office/drawing/2014/main" id="{DC722739-F74D-4573-B65B-4CB8C192E213}"/>
            </a:ext>
          </a:extLst>
        </xdr:cNvPr>
        <xdr:cNvPicPr>
          <a:picLocks noChangeAspect="1"/>
        </xdr:cNvPicPr>
      </xdr:nvPicPr>
      <xdr:blipFill>
        <a:blip xmlns:r="http://schemas.openxmlformats.org/officeDocument/2006/relationships" r:embed="rId4"/>
        <a:stretch>
          <a:fillRect/>
        </a:stretch>
      </xdr:blipFill>
      <xdr:spPr>
        <a:xfrm>
          <a:off x="3528391" y="745436"/>
          <a:ext cx="2719227" cy="2451652"/>
        </a:xfrm>
        <a:prstGeom prst="rect">
          <a:avLst/>
        </a:prstGeom>
      </xdr:spPr>
    </xdr:pic>
    <xdr:clientData/>
  </xdr:twoCellAnchor>
  <xdr:twoCellAnchor editAs="oneCell">
    <xdr:from>
      <xdr:col>10</xdr:col>
      <xdr:colOff>571444</xdr:colOff>
      <xdr:row>4</xdr:row>
      <xdr:rowOff>149086</xdr:rowOff>
    </xdr:from>
    <xdr:to>
      <xdr:col>13</xdr:col>
      <xdr:colOff>810162</xdr:colOff>
      <xdr:row>17</xdr:row>
      <xdr:rowOff>64279</xdr:rowOff>
    </xdr:to>
    <xdr:pic>
      <xdr:nvPicPr>
        <xdr:cNvPr id="5" name="Picture 4">
          <a:extLst>
            <a:ext uri="{FF2B5EF4-FFF2-40B4-BE49-F238E27FC236}">
              <a16:creationId xmlns:a16="http://schemas.microsoft.com/office/drawing/2014/main" id="{14C87E28-EC39-880D-BFD0-3B93B132BAD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9505894" y="1063486"/>
          <a:ext cx="2743793" cy="2353593"/>
        </a:xfrm>
        <a:prstGeom prst="rect">
          <a:avLst/>
        </a:prstGeom>
      </xdr:spPr>
    </xdr:pic>
    <xdr:clientData/>
  </xdr:twoCellAnchor>
  <xdr:twoCellAnchor editAs="oneCell">
    <xdr:from>
      <xdr:col>0</xdr:col>
      <xdr:colOff>0</xdr:colOff>
      <xdr:row>0</xdr:row>
      <xdr:rowOff>0</xdr:rowOff>
    </xdr:from>
    <xdr:to>
      <xdr:col>1</xdr:col>
      <xdr:colOff>325092</xdr:colOff>
      <xdr:row>3</xdr:row>
      <xdr:rowOff>99224</xdr:rowOff>
    </xdr:to>
    <xdr:pic>
      <xdr:nvPicPr>
        <xdr:cNvPr id="6" name="Picture 5">
          <a:extLst>
            <a:ext uri="{FF2B5EF4-FFF2-40B4-BE49-F238E27FC236}">
              <a16:creationId xmlns:a16="http://schemas.microsoft.com/office/drawing/2014/main" id="{83283659-7330-4417-9876-A28000566414}"/>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1520" t="16596" r="12010" b="17447"/>
        <a:stretch/>
      </xdr:blipFill>
      <xdr:spPr>
        <a:xfrm>
          <a:off x="0" y="0"/>
          <a:ext cx="1666875" cy="82809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7</xdr:col>
          <xdr:colOff>1</xdr:colOff>
          <xdr:row>10</xdr:row>
          <xdr:rowOff>133351</xdr:rowOff>
        </xdr:from>
        <xdr:to>
          <xdr:col>10</xdr:col>
          <xdr:colOff>314325</xdr:colOff>
          <xdr:row>17</xdr:row>
          <xdr:rowOff>28098</xdr:rowOff>
        </xdr:to>
        <xdr:pic>
          <xdr:nvPicPr>
            <xdr:cNvPr id="4" name="Picture 3">
              <a:extLst>
                <a:ext uri="{FF2B5EF4-FFF2-40B4-BE49-F238E27FC236}">
                  <a16:creationId xmlns:a16="http://schemas.microsoft.com/office/drawing/2014/main" id="{339CDF5A-54EC-A236-C0A2-4FDD1685B446}"/>
                </a:ext>
              </a:extLst>
            </xdr:cNvPr>
            <xdr:cNvPicPr>
              <a:picLocks noChangeAspect="1" noChangeArrowheads="1"/>
              <a:extLst>
                <a:ext uri="{84589F7E-364E-4C9E-8A38-B11213B215E9}">
                  <a14:cameraTool cellRange="List_Values!$D$19:$E$24" spid="_x0000_s6474"/>
                </a:ext>
              </a:extLst>
            </xdr:cNvPicPr>
          </xdr:nvPicPr>
          <xdr:blipFill>
            <a:blip xmlns:r="http://schemas.openxmlformats.org/officeDocument/2006/relationships" r:embed="rId7"/>
            <a:srcRect/>
            <a:stretch>
              <a:fillRect/>
            </a:stretch>
          </xdr:blipFill>
          <xdr:spPr bwMode="auto">
            <a:xfrm>
              <a:off x="6505576" y="2181226"/>
              <a:ext cx="2743199" cy="1199672"/>
            </a:xfrm>
            <a:prstGeom prst="rect">
              <a:avLst/>
            </a:prstGeom>
            <a:solidFill>
              <a:srgbClr val="FFFFFF" mc:Ignorable="a14" a14:legacySpreadsheetColorIndex="9"/>
            </a:solidFill>
            <a:ln w="9525">
              <a:noFill/>
              <a:miter lim="800000"/>
              <a:headEnd/>
              <a:tailEnd/>
            </a:ln>
          </xdr:spPr>
        </xdr:pic>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1</xdr:col>
      <xdr:colOff>0</xdr:colOff>
      <xdr:row>67</xdr:row>
      <xdr:rowOff>0</xdr:rowOff>
    </xdr:from>
    <xdr:to>
      <xdr:col>7</xdr:col>
      <xdr:colOff>256500</xdr:colOff>
      <xdr:row>89</xdr:row>
      <xdr:rowOff>15530</xdr:rowOff>
    </xdr:to>
    <xdr:graphicFrame macro="">
      <xdr:nvGraphicFramePr>
        <xdr:cNvPr id="2" name="Chart 1">
          <a:extLst>
            <a:ext uri="{FF2B5EF4-FFF2-40B4-BE49-F238E27FC236}">
              <a16:creationId xmlns:a16="http://schemas.microsoft.com/office/drawing/2014/main" id="{3DEA9761-3281-4DFE-A318-42BD027EEC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14</xdr:col>
      <xdr:colOff>497785</xdr:colOff>
      <xdr:row>6</xdr:row>
      <xdr:rowOff>8244</xdr:rowOff>
    </xdr:from>
    <xdr:to>
      <xdr:col>17</xdr:col>
      <xdr:colOff>580610</xdr:colOff>
      <xdr:row>13</xdr:row>
      <xdr:rowOff>133349</xdr:rowOff>
    </xdr:to>
    <xdr:pic>
      <xdr:nvPicPr>
        <xdr:cNvPr id="3" name="Picture 2">
          <a:extLst>
            <a:ext uri="{FF2B5EF4-FFF2-40B4-BE49-F238E27FC236}">
              <a16:creationId xmlns:a16="http://schemas.microsoft.com/office/drawing/2014/main" id="{7C31F4CA-836B-424D-8AAD-8EA4F18D08DB}"/>
            </a:ext>
          </a:extLst>
        </xdr:cNvPr>
        <xdr:cNvPicPr>
          <a:picLocks noChangeAspect="1"/>
        </xdr:cNvPicPr>
      </xdr:nvPicPr>
      <xdr:blipFill rotWithShape="1">
        <a:blip xmlns:r="http://schemas.openxmlformats.org/officeDocument/2006/relationships" r:embed="rId2"/>
        <a:srcRect t="14170" r="51248" b="24621"/>
        <a:stretch>
          <a:fillRect/>
        </a:stretch>
      </xdr:blipFill>
      <xdr:spPr>
        <a:xfrm>
          <a:off x="12899335" y="1303644"/>
          <a:ext cx="2664100" cy="1439555"/>
        </a:xfrm>
        <a:prstGeom prst="rect">
          <a:avLst/>
        </a:prstGeom>
      </xdr:spPr>
    </xdr:pic>
    <xdr:clientData/>
  </xdr:twoCellAnchor>
  <xdr:twoCellAnchor editAs="oneCell">
    <xdr:from>
      <xdr:col>7</xdr:col>
      <xdr:colOff>8283</xdr:colOff>
      <xdr:row>4</xdr:row>
      <xdr:rowOff>16565</xdr:rowOff>
    </xdr:from>
    <xdr:to>
      <xdr:col>10</xdr:col>
      <xdr:colOff>240196</xdr:colOff>
      <xdr:row>9</xdr:row>
      <xdr:rowOff>96032</xdr:rowOff>
    </xdr:to>
    <xdr:pic>
      <xdr:nvPicPr>
        <xdr:cNvPr id="4" name="Picture 3">
          <a:extLst>
            <a:ext uri="{FF2B5EF4-FFF2-40B4-BE49-F238E27FC236}">
              <a16:creationId xmlns:a16="http://schemas.microsoft.com/office/drawing/2014/main" id="{9F1A5370-6661-4897-8A28-B73BF8020B51}"/>
            </a:ext>
          </a:extLst>
        </xdr:cNvPr>
        <xdr:cNvPicPr>
          <a:picLocks noChangeAspect="1"/>
        </xdr:cNvPicPr>
      </xdr:nvPicPr>
      <xdr:blipFill rotWithShape="1">
        <a:blip xmlns:r="http://schemas.openxmlformats.org/officeDocument/2006/relationships" r:embed="rId3"/>
        <a:srcRect l="1053" t="16222" r="62340" b="67875"/>
        <a:stretch/>
      </xdr:blipFill>
      <xdr:spPr>
        <a:xfrm>
          <a:off x="6513858" y="930965"/>
          <a:ext cx="2660788" cy="1031967"/>
        </a:xfrm>
        <a:prstGeom prst="rect">
          <a:avLst/>
        </a:prstGeom>
      </xdr:spPr>
    </xdr:pic>
    <xdr:clientData/>
  </xdr:twoCellAnchor>
  <xdr:twoCellAnchor editAs="oneCell">
    <xdr:from>
      <xdr:col>3</xdr:col>
      <xdr:colOff>256761</xdr:colOff>
      <xdr:row>4</xdr:row>
      <xdr:rowOff>1</xdr:rowOff>
    </xdr:from>
    <xdr:to>
      <xdr:col>6</xdr:col>
      <xdr:colOff>540901</xdr:colOff>
      <xdr:row>17</xdr:row>
      <xdr:rowOff>8283</xdr:rowOff>
    </xdr:to>
    <xdr:pic>
      <xdr:nvPicPr>
        <xdr:cNvPr id="5" name="Picture 4">
          <a:extLst>
            <a:ext uri="{FF2B5EF4-FFF2-40B4-BE49-F238E27FC236}">
              <a16:creationId xmlns:a16="http://schemas.microsoft.com/office/drawing/2014/main" id="{CB1CFD04-7CCA-48D1-8E64-22C4CEFD4DB4}"/>
            </a:ext>
          </a:extLst>
        </xdr:cNvPr>
        <xdr:cNvPicPr>
          <a:picLocks noChangeAspect="1"/>
        </xdr:cNvPicPr>
      </xdr:nvPicPr>
      <xdr:blipFill>
        <a:blip xmlns:r="http://schemas.openxmlformats.org/officeDocument/2006/relationships" r:embed="rId4"/>
        <a:stretch>
          <a:fillRect/>
        </a:stretch>
      </xdr:blipFill>
      <xdr:spPr>
        <a:xfrm>
          <a:off x="3523836" y="914401"/>
          <a:ext cx="2713015" cy="2446682"/>
        </a:xfrm>
        <a:prstGeom prst="rect">
          <a:avLst/>
        </a:prstGeom>
      </xdr:spPr>
    </xdr:pic>
    <xdr:clientData/>
  </xdr:twoCellAnchor>
  <xdr:twoCellAnchor editAs="oneCell">
    <xdr:from>
      <xdr:col>10</xdr:col>
      <xdr:colOff>557062</xdr:colOff>
      <xdr:row>4</xdr:row>
      <xdr:rowOff>149086</xdr:rowOff>
    </xdr:from>
    <xdr:to>
      <xdr:col>13</xdr:col>
      <xdr:colOff>824544</xdr:colOff>
      <xdr:row>17</xdr:row>
      <xdr:rowOff>64279</xdr:rowOff>
    </xdr:to>
    <xdr:pic>
      <xdr:nvPicPr>
        <xdr:cNvPr id="7" name="Picture 6">
          <a:extLst>
            <a:ext uri="{FF2B5EF4-FFF2-40B4-BE49-F238E27FC236}">
              <a16:creationId xmlns:a16="http://schemas.microsoft.com/office/drawing/2014/main" id="{D312E011-3C8C-4575-B07F-AD93DC3A2828}"/>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9491512" y="1063486"/>
          <a:ext cx="2772557" cy="2353593"/>
        </a:xfrm>
        <a:prstGeom prst="rect">
          <a:avLst/>
        </a:prstGeom>
      </xdr:spPr>
    </xdr:pic>
    <xdr:clientData/>
  </xdr:twoCellAnchor>
  <xdr:twoCellAnchor editAs="oneCell">
    <xdr:from>
      <xdr:col>0</xdr:col>
      <xdr:colOff>0</xdr:colOff>
      <xdr:row>0</xdr:row>
      <xdr:rowOff>0</xdr:rowOff>
    </xdr:from>
    <xdr:to>
      <xdr:col>1</xdr:col>
      <xdr:colOff>325092</xdr:colOff>
      <xdr:row>3</xdr:row>
      <xdr:rowOff>99224</xdr:rowOff>
    </xdr:to>
    <xdr:pic>
      <xdr:nvPicPr>
        <xdr:cNvPr id="8" name="Picture 7">
          <a:extLst>
            <a:ext uri="{FF2B5EF4-FFF2-40B4-BE49-F238E27FC236}">
              <a16:creationId xmlns:a16="http://schemas.microsoft.com/office/drawing/2014/main" id="{60FCC8AF-9D06-4263-AE29-32E6ED397D98}"/>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1520" t="16596" r="12010" b="17447"/>
        <a:stretch/>
      </xdr:blipFill>
      <xdr:spPr>
        <a:xfrm>
          <a:off x="0" y="0"/>
          <a:ext cx="1668117" cy="83264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800101</xdr:colOff>
          <xdr:row>11</xdr:row>
          <xdr:rowOff>95250</xdr:rowOff>
        </xdr:from>
        <xdr:to>
          <xdr:col>10</xdr:col>
          <xdr:colOff>476251</xdr:colOff>
          <xdr:row>17</xdr:row>
          <xdr:rowOff>34863</xdr:rowOff>
        </xdr:to>
        <xdr:pic>
          <xdr:nvPicPr>
            <xdr:cNvPr id="9" name="Picture 8">
              <a:extLst>
                <a:ext uri="{FF2B5EF4-FFF2-40B4-BE49-F238E27FC236}">
                  <a16:creationId xmlns:a16="http://schemas.microsoft.com/office/drawing/2014/main" id="{B53FF70B-484C-9ED0-14D8-53C74007BD99}"/>
                </a:ext>
              </a:extLst>
            </xdr:cNvPr>
            <xdr:cNvPicPr>
              <a:picLocks noChangeAspect="1" noChangeArrowheads="1"/>
              <a:extLst>
                <a:ext uri="{84589F7E-364E-4C9E-8A38-B11213B215E9}">
                  <a14:cameraTool cellRange="List_Values!$D$27:$E$31" spid="_x0000_s10519"/>
                </a:ext>
              </a:extLst>
            </xdr:cNvPicPr>
          </xdr:nvPicPr>
          <xdr:blipFill>
            <a:blip xmlns:r="http://schemas.openxmlformats.org/officeDocument/2006/relationships" r:embed="rId7"/>
            <a:srcRect/>
            <a:stretch>
              <a:fillRect/>
            </a:stretch>
          </xdr:blipFill>
          <xdr:spPr bwMode="auto">
            <a:xfrm>
              <a:off x="6496051" y="2324100"/>
              <a:ext cx="2914650" cy="1063563"/>
            </a:xfrm>
            <a:prstGeom prst="rect">
              <a:avLst/>
            </a:prstGeom>
            <a:solidFill>
              <a:srgbClr val="FFFFFF" mc:Ignorable="a14" a14:legacySpreadsheetColorIndex="9"/>
            </a:solidFill>
            <a:ln w="9525">
              <a:noFill/>
              <a:miter lim="800000"/>
              <a:headEnd/>
              <a:tailEnd/>
            </a:ln>
          </xdr:spPr>
        </xdr:pic>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xdr:col>
      <xdr:colOff>1</xdr:colOff>
      <xdr:row>67</xdr:row>
      <xdr:rowOff>179293</xdr:rowOff>
    </xdr:from>
    <xdr:to>
      <xdr:col>7</xdr:col>
      <xdr:colOff>256501</xdr:colOff>
      <xdr:row>90</xdr:row>
      <xdr:rowOff>15529</xdr:rowOff>
    </xdr:to>
    <xdr:graphicFrame macro="">
      <xdr:nvGraphicFramePr>
        <xdr:cNvPr id="2" name="Chart 1">
          <a:extLst>
            <a:ext uri="{FF2B5EF4-FFF2-40B4-BE49-F238E27FC236}">
              <a16:creationId xmlns:a16="http://schemas.microsoft.com/office/drawing/2014/main" id="{24280FA7-6066-4040-9948-CF3801EBFA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14</xdr:col>
      <xdr:colOff>572327</xdr:colOff>
      <xdr:row>6</xdr:row>
      <xdr:rowOff>118113</xdr:rowOff>
    </xdr:from>
    <xdr:to>
      <xdr:col>17</xdr:col>
      <xdr:colOff>453473</xdr:colOff>
      <xdr:row>13</xdr:row>
      <xdr:rowOff>133351</xdr:rowOff>
    </xdr:to>
    <xdr:pic>
      <xdr:nvPicPr>
        <xdr:cNvPr id="13" name="Picture 12">
          <a:extLst>
            <a:ext uri="{FF2B5EF4-FFF2-40B4-BE49-F238E27FC236}">
              <a16:creationId xmlns:a16="http://schemas.microsoft.com/office/drawing/2014/main" id="{0D2A192A-8C83-4E60-A6E1-7B0EF1D37711}"/>
            </a:ext>
          </a:extLst>
        </xdr:cNvPr>
        <xdr:cNvPicPr>
          <a:picLocks noChangeAspect="1"/>
        </xdr:cNvPicPr>
      </xdr:nvPicPr>
      <xdr:blipFill rotWithShape="1">
        <a:blip xmlns:r="http://schemas.openxmlformats.org/officeDocument/2006/relationships" r:embed="rId2"/>
        <a:srcRect t="14170" r="51248" b="24866"/>
        <a:stretch>
          <a:fillRect/>
        </a:stretch>
      </xdr:blipFill>
      <xdr:spPr>
        <a:xfrm>
          <a:off x="13059602" y="1413513"/>
          <a:ext cx="2462421" cy="1329688"/>
        </a:xfrm>
        <a:prstGeom prst="rect">
          <a:avLst/>
        </a:prstGeom>
      </xdr:spPr>
    </xdr:pic>
    <xdr:clientData/>
  </xdr:twoCellAnchor>
  <xdr:twoCellAnchor editAs="oneCell">
    <xdr:from>
      <xdr:col>7</xdr:col>
      <xdr:colOff>253452</xdr:colOff>
      <xdr:row>3</xdr:row>
      <xdr:rowOff>137078</xdr:rowOff>
    </xdr:from>
    <xdr:to>
      <xdr:col>10</xdr:col>
      <xdr:colOff>207828</xdr:colOff>
      <xdr:row>8</xdr:row>
      <xdr:rowOff>142875</xdr:rowOff>
    </xdr:to>
    <xdr:pic>
      <xdr:nvPicPr>
        <xdr:cNvPr id="15" name="Picture 14">
          <a:extLst>
            <a:ext uri="{FF2B5EF4-FFF2-40B4-BE49-F238E27FC236}">
              <a16:creationId xmlns:a16="http://schemas.microsoft.com/office/drawing/2014/main" id="{ED776FAE-C2C8-A4F4-C9B7-270BA8AE804A}"/>
            </a:ext>
          </a:extLst>
        </xdr:cNvPr>
        <xdr:cNvPicPr>
          <a:picLocks noChangeAspect="1"/>
        </xdr:cNvPicPr>
      </xdr:nvPicPr>
      <xdr:blipFill>
        <a:blip xmlns:r="http://schemas.openxmlformats.org/officeDocument/2006/relationships" r:embed="rId3"/>
        <a:stretch>
          <a:fillRect/>
        </a:stretch>
      </xdr:blipFill>
      <xdr:spPr>
        <a:xfrm>
          <a:off x="6759027" y="870503"/>
          <a:ext cx="2383251" cy="948772"/>
        </a:xfrm>
        <a:prstGeom prst="rect">
          <a:avLst/>
        </a:prstGeom>
      </xdr:spPr>
    </xdr:pic>
    <xdr:clientData/>
  </xdr:twoCellAnchor>
  <xdr:twoCellAnchor editAs="oneCell">
    <xdr:from>
      <xdr:col>10</xdr:col>
      <xdr:colOff>694432</xdr:colOff>
      <xdr:row>4</xdr:row>
      <xdr:rowOff>58020</xdr:rowOff>
    </xdr:from>
    <xdr:to>
      <xdr:col>13</xdr:col>
      <xdr:colOff>759100</xdr:colOff>
      <xdr:row>17</xdr:row>
      <xdr:rowOff>61533</xdr:rowOff>
    </xdr:to>
    <xdr:pic>
      <xdr:nvPicPr>
        <xdr:cNvPr id="5" name="Picture 4">
          <a:extLst>
            <a:ext uri="{FF2B5EF4-FFF2-40B4-BE49-F238E27FC236}">
              <a16:creationId xmlns:a16="http://schemas.microsoft.com/office/drawing/2014/main" id="{45CB291C-CDB5-2D7D-E50C-A311D682C870}"/>
            </a:ext>
          </a:extLst>
        </xdr:cNvPr>
        <xdr:cNvPicPr>
          <a:picLocks noChangeAspect="1"/>
        </xdr:cNvPicPr>
      </xdr:nvPicPr>
      <xdr:blipFill>
        <a:blip xmlns:r="http://schemas.openxmlformats.org/officeDocument/2006/relationships" r:embed="rId4"/>
        <a:stretch>
          <a:fillRect/>
        </a:stretch>
      </xdr:blipFill>
      <xdr:spPr>
        <a:xfrm>
          <a:off x="9628882" y="972420"/>
          <a:ext cx="2655468" cy="2441913"/>
        </a:xfrm>
        <a:prstGeom prst="rect">
          <a:avLst/>
        </a:prstGeom>
      </xdr:spPr>
    </xdr:pic>
    <xdr:clientData/>
  </xdr:twoCellAnchor>
  <xdr:twoCellAnchor editAs="oneCell">
    <xdr:from>
      <xdr:col>3</xdr:col>
      <xdr:colOff>219807</xdr:colOff>
      <xdr:row>4</xdr:row>
      <xdr:rowOff>2883</xdr:rowOff>
    </xdr:from>
    <xdr:to>
      <xdr:col>6</xdr:col>
      <xdr:colOff>560517</xdr:colOff>
      <xdr:row>17</xdr:row>
      <xdr:rowOff>28574</xdr:rowOff>
    </xdr:to>
    <xdr:pic>
      <xdr:nvPicPr>
        <xdr:cNvPr id="7" name="Picture 6">
          <a:extLst>
            <a:ext uri="{FF2B5EF4-FFF2-40B4-BE49-F238E27FC236}">
              <a16:creationId xmlns:a16="http://schemas.microsoft.com/office/drawing/2014/main" id="{793EF5C6-65EF-B125-38E0-88E7EF5E18BA}"/>
            </a:ext>
          </a:extLst>
        </xdr:cNvPr>
        <xdr:cNvPicPr>
          <a:picLocks noChangeAspect="1"/>
        </xdr:cNvPicPr>
      </xdr:nvPicPr>
      <xdr:blipFill>
        <a:blip xmlns:r="http://schemas.openxmlformats.org/officeDocument/2006/relationships" r:embed="rId5"/>
        <a:stretch>
          <a:fillRect/>
        </a:stretch>
      </xdr:blipFill>
      <xdr:spPr>
        <a:xfrm>
          <a:off x="3486882" y="917283"/>
          <a:ext cx="2769585" cy="2464091"/>
        </a:xfrm>
        <a:prstGeom prst="rect">
          <a:avLst/>
        </a:prstGeom>
      </xdr:spPr>
    </xdr:pic>
    <xdr:clientData/>
  </xdr:twoCellAnchor>
  <xdr:twoCellAnchor editAs="oneCell">
    <xdr:from>
      <xdr:col>0</xdr:col>
      <xdr:colOff>0</xdr:colOff>
      <xdr:row>0</xdr:row>
      <xdr:rowOff>0</xdr:rowOff>
    </xdr:from>
    <xdr:to>
      <xdr:col>1</xdr:col>
      <xdr:colOff>323850</xdr:colOff>
      <xdr:row>3</xdr:row>
      <xdr:rowOff>94669</xdr:rowOff>
    </xdr:to>
    <xdr:pic>
      <xdr:nvPicPr>
        <xdr:cNvPr id="8" name="Picture 7">
          <a:extLst>
            <a:ext uri="{FF2B5EF4-FFF2-40B4-BE49-F238E27FC236}">
              <a16:creationId xmlns:a16="http://schemas.microsoft.com/office/drawing/2014/main" id="{697F315A-9BDE-4E4C-BFE7-D76C7F5488AF}"/>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1520" t="16596" r="12010" b="17447"/>
        <a:stretch/>
      </xdr:blipFill>
      <xdr:spPr>
        <a:xfrm>
          <a:off x="0" y="0"/>
          <a:ext cx="1666875" cy="82809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752475</xdr:colOff>
          <xdr:row>9</xdr:row>
          <xdr:rowOff>171450</xdr:rowOff>
        </xdr:from>
        <xdr:to>
          <xdr:col>10</xdr:col>
          <xdr:colOff>647700</xdr:colOff>
          <xdr:row>17</xdr:row>
          <xdr:rowOff>56009</xdr:rowOff>
        </xdr:to>
        <xdr:pic>
          <xdr:nvPicPr>
            <xdr:cNvPr id="9" name="Picture 8">
              <a:extLst>
                <a:ext uri="{FF2B5EF4-FFF2-40B4-BE49-F238E27FC236}">
                  <a16:creationId xmlns:a16="http://schemas.microsoft.com/office/drawing/2014/main" id="{93D4DD50-12B9-0794-1024-18EBA010771A}"/>
                </a:ext>
              </a:extLst>
            </xdr:cNvPr>
            <xdr:cNvPicPr>
              <a:picLocks noChangeAspect="1" noChangeArrowheads="1"/>
              <a:extLst>
                <a:ext uri="{84589F7E-364E-4C9E-8A38-B11213B215E9}">
                  <a14:cameraTool cellRange="List_Values!$D$34:$E$39" spid="_x0000_s8044"/>
                </a:ext>
              </a:extLst>
            </xdr:cNvPicPr>
          </xdr:nvPicPr>
          <xdr:blipFill>
            <a:blip xmlns:r="http://schemas.openxmlformats.org/officeDocument/2006/relationships" r:embed="rId7"/>
            <a:srcRect/>
            <a:stretch>
              <a:fillRect/>
            </a:stretch>
          </xdr:blipFill>
          <xdr:spPr bwMode="auto">
            <a:xfrm>
              <a:off x="6448425" y="2038350"/>
              <a:ext cx="3133725" cy="1370459"/>
            </a:xfrm>
            <a:prstGeom prst="rect">
              <a:avLst/>
            </a:prstGeom>
            <a:solidFill>
              <a:srgbClr val="FFFFFF" mc:Ignorable="a14" a14:legacySpreadsheetColorIndex="9"/>
            </a:solidFill>
            <a:ln w="9525">
              <a:noFill/>
              <a:miter lim="800000"/>
              <a:headEnd/>
              <a:tailEnd/>
            </a:ln>
          </xdr:spPr>
        </xdr:pic>
        <xdr:clientData/>
      </xdr:twoCellAnchor>
    </mc:Choice>
    <mc:Fallback/>
  </mc:AlternateContent>
  <xdr:twoCellAnchor>
    <xdr:from>
      <xdr:col>9</xdr:col>
      <xdr:colOff>723900</xdr:colOff>
      <xdr:row>40</xdr:row>
      <xdr:rowOff>95249</xdr:rowOff>
    </xdr:from>
    <xdr:to>
      <xdr:col>17</xdr:col>
      <xdr:colOff>261856</xdr:colOff>
      <xdr:row>48</xdr:row>
      <xdr:rowOff>114300</xdr:rowOff>
    </xdr:to>
    <xdr:grpSp>
      <xdr:nvGrpSpPr>
        <xdr:cNvPr id="23" name="Group 22">
          <a:extLst>
            <a:ext uri="{FF2B5EF4-FFF2-40B4-BE49-F238E27FC236}">
              <a16:creationId xmlns:a16="http://schemas.microsoft.com/office/drawing/2014/main" id="{386BAFE6-259E-54AC-51E0-96B75233A18B}"/>
            </a:ext>
          </a:extLst>
        </xdr:cNvPr>
        <xdr:cNvGrpSpPr/>
      </xdr:nvGrpSpPr>
      <xdr:grpSpPr>
        <a:xfrm>
          <a:off x="8848725" y="7886699"/>
          <a:ext cx="6481681" cy="1466851"/>
          <a:chOff x="8867775" y="7839074"/>
          <a:chExt cx="6481681" cy="1466851"/>
        </a:xfrm>
      </xdr:grpSpPr>
      <xdr:grpSp>
        <xdr:nvGrpSpPr>
          <xdr:cNvPr id="14" name="Group 13">
            <a:extLst>
              <a:ext uri="{FF2B5EF4-FFF2-40B4-BE49-F238E27FC236}">
                <a16:creationId xmlns:a16="http://schemas.microsoft.com/office/drawing/2014/main" id="{D8993B7C-1287-C7D9-9A32-F98CBD935EF7}"/>
              </a:ext>
            </a:extLst>
          </xdr:cNvPr>
          <xdr:cNvGrpSpPr/>
        </xdr:nvGrpSpPr>
        <xdr:grpSpPr>
          <a:xfrm>
            <a:off x="8867775" y="7839074"/>
            <a:ext cx="6481681" cy="1466851"/>
            <a:chOff x="10963275" y="7372349"/>
            <a:chExt cx="6481681" cy="1466851"/>
          </a:xfrm>
        </xdr:grpSpPr>
        <xdr:pic>
          <xdr:nvPicPr>
            <xdr:cNvPr id="6" name="Picture 5">
              <a:extLst>
                <a:ext uri="{FF2B5EF4-FFF2-40B4-BE49-F238E27FC236}">
                  <a16:creationId xmlns:a16="http://schemas.microsoft.com/office/drawing/2014/main" id="{0EC02EDE-AEBD-42BF-9990-89565D657A17}"/>
                </a:ext>
              </a:extLst>
            </xdr:cNvPr>
            <xdr:cNvPicPr>
              <a:picLocks noChangeAspect="1"/>
            </xdr:cNvPicPr>
          </xdr:nvPicPr>
          <xdr:blipFill rotWithShape="1">
            <a:blip xmlns:r="http://schemas.openxmlformats.org/officeDocument/2006/relationships" r:embed="rId8"/>
            <a:srcRect t="20337" b="17185"/>
            <a:stretch>
              <a:fillRect/>
            </a:stretch>
          </xdr:blipFill>
          <xdr:spPr>
            <a:xfrm>
              <a:off x="10963275" y="7372349"/>
              <a:ext cx="6481681" cy="1466851"/>
            </a:xfrm>
            <a:prstGeom prst="rect">
              <a:avLst/>
            </a:prstGeom>
          </xdr:spPr>
        </xdr:pic>
        <xdr:sp macro="" textlink="">
          <xdr:nvSpPr>
            <xdr:cNvPr id="3" name="TextBox 2">
              <a:extLst>
                <a:ext uri="{FF2B5EF4-FFF2-40B4-BE49-F238E27FC236}">
                  <a16:creationId xmlns:a16="http://schemas.microsoft.com/office/drawing/2014/main" id="{58CB5F0F-4DA8-2FAB-5FA3-B1EFE91C8813}"/>
                </a:ext>
              </a:extLst>
            </xdr:cNvPr>
            <xdr:cNvSpPr txBox="1"/>
          </xdr:nvSpPr>
          <xdr:spPr>
            <a:xfrm>
              <a:off x="11077575" y="8134350"/>
              <a:ext cx="2066925" cy="342900"/>
            </a:xfrm>
            <a:prstGeom prst="rect">
              <a:avLst/>
            </a:prstGeom>
            <a:solidFill>
              <a:srgbClr val="D1D2D4"/>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endParaRPr lang="sl-SI" sz="800" b="1">
                <a:solidFill>
                  <a:schemeClr val="tx1">
                    <a:lumMod val="65000"/>
                    <a:lumOff val="35000"/>
                  </a:schemeClr>
                </a:solidFill>
                <a:latin typeface="+mn-lt"/>
              </a:endParaRPr>
            </a:p>
          </xdr:txBody>
        </xdr:sp>
        <xdr:sp macro="" textlink="">
          <xdr:nvSpPr>
            <xdr:cNvPr id="4" name="TextBox 3">
              <a:extLst>
                <a:ext uri="{FF2B5EF4-FFF2-40B4-BE49-F238E27FC236}">
                  <a16:creationId xmlns:a16="http://schemas.microsoft.com/office/drawing/2014/main" id="{B4C59193-7111-496A-AA27-B2CD2F0F561B}"/>
                </a:ext>
              </a:extLst>
            </xdr:cNvPr>
            <xdr:cNvSpPr txBox="1"/>
          </xdr:nvSpPr>
          <xdr:spPr>
            <a:xfrm>
              <a:off x="11087100" y="8610600"/>
              <a:ext cx="2057400" cy="171450"/>
            </a:xfrm>
            <a:prstGeom prst="rect">
              <a:avLst/>
            </a:prstGeom>
            <a:solidFill>
              <a:srgbClr val="D1D2D4"/>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endParaRPr lang="sl-SI" sz="800" b="1">
                <a:solidFill>
                  <a:schemeClr val="tx1">
                    <a:lumMod val="65000"/>
                    <a:lumOff val="35000"/>
                  </a:schemeClr>
                </a:solidFill>
                <a:latin typeface="+mn-lt"/>
              </a:endParaRPr>
            </a:p>
          </xdr:txBody>
        </xdr:sp>
        <xdr:sp macro="" textlink="">
          <xdr:nvSpPr>
            <xdr:cNvPr id="10" name="TextBox 9">
              <a:extLst>
                <a:ext uri="{FF2B5EF4-FFF2-40B4-BE49-F238E27FC236}">
                  <a16:creationId xmlns:a16="http://schemas.microsoft.com/office/drawing/2014/main" id="{A624B572-4753-43EF-82F3-5F0BA5137B75}"/>
                </a:ext>
              </a:extLst>
            </xdr:cNvPr>
            <xdr:cNvSpPr txBox="1"/>
          </xdr:nvSpPr>
          <xdr:spPr>
            <a:xfrm>
              <a:off x="13277850" y="8058149"/>
              <a:ext cx="981075" cy="209551"/>
            </a:xfrm>
            <a:prstGeom prst="rect">
              <a:avLst/>
            </a:prstGeom>
            <a:solidFill>
              <a:srgbClr val="E6E7E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lstStyle/>
            <a:p>
              <a:pPr algn="l"/>
              <a:r>
                <a:rPr lang="en-US" sz="800" b="1">
                  <a:solidFill>
                    <a:schemeClr val="tx1">
                      <a:lumMod val="65000"/>
                      <a:lumOff val="35000"/>
                    </a:schemeClr>
                  </a:solidFill>
                  <a:latin typeface="+mn-lt"/>
                </a:rPr>
                <a:t>SHARP EDGED</a:t>
              </a:r>
              <a:endParaRPr lang="sl-SI" sz="800" b="1">
                <a:solidFill>
                  <a:schemeClr val="tx1">
                    <a:lumMod val="65000"/>
                    <a:lumOff val="35000"/>
                  </a:schemeClr>
                </a:solidFill>
                <a:latin typeface="+mn-lt"/>
              </a:endParaRPr>
            </a:p>
          </xdr:txBody>
        </xdr:sp>
      </xdr:grpSp>
      <mc:AlternateContent xmlns:mc="http://schemas.openxmlformats.org/markup-compatibility/2006" xmlns:a14="http://schemas.microsoft.com/office/drawing/2010/main">
        <mc:Choice Requires="a14">
          <xdr:pic>
            <xdr:nvPicPr>
              <xdr:cNvPr id="16" name="Picture 15">
                <a:extLst>
                  <a:ext uri="{FF2B5EF4-FFF2-40B4-BE49-F238E27FC236}">
                    <a16:creationId xmlns:a16="http://schemas.microsoft.com/office/drawing/2014/main" id="{2561C1B5-F332-C553-8878-0156B3EACB8A}"/>
                  </a:ext>
                </a:extLst>
              </xdr:cNvPr>
              <xdr:cNvPicPr>
                <a:picLocks noChangeAspect="1" noChangeArrowheads="1"/>
                <a:extLst>
                  <a:ext uri="{84589F7E-364E-4C9E-8A38-B11213B215E9}">
                    <a14:cameraTool cellRange="List_Values!$D$49" spid="_x0000_s8045"/>
                  </a:ext>
                </a:extLst>
              </xdr:cNvPicPr>
            </xdr:nvPicPr>
            <xdr:blipFill>
              <a:blip xmlns:r="http://schemas.openxmlformats.org/officeDocument/2006/relationships" r:embed="rId9"/>
              <a:srcRect/>
              <a:stretch>
                <a:fillRect/>
              </a:stretch>
            </xdr:blipFill>
            <xdr:spPr bwMode="auto">
              <a:xfrm>
                <a:off x="9534525" y="8686799"/>
                <a:ext cx="1620000" cy="214138"/>
              </a:xfrm>
              <a:prstGeom prst="rect">
                <a:avLst/>
              </a:prstGeom>
              <a:noFill/>
              <a:extLst>
                <a:ext uri="{909E8E84-426E-40DD-AFC4-6F175D3DCCD1}">
                  <a14:hiddenFill>
                    <a:solidFill>
                      <a:srgbClr val="FFFFFF"/>
                    </a:solidFill>
                  </a14:hiddenFill>
                </a:ext>
              </a:extLst>
            </xdr:spPr>
          </xdr:pic>
        </mc:Choice>
        <mc:Fallback xmlns=""/>
      </mc:AlternateContent>
      <mc:AlternateContent xmlns:mc="http://schemas.openxmlformats.org/markup-compatibility/2006" xmlns:a14="http://schemas.microsoft.com/office/drawing/2010/main">
        <mc:Choice Requires="a14">
          <xdr:pic>
            <xdr:nvPicPr>
              <xdr:cNvPr id="17" name="Picture 16">
                <a:extLst>
                  <a:ext uri="{FF2B5EF4-FFF2-40B4-BE49-F238E27FC236}">
                    <a16:creationId xmlns:a16="http://schemas.microsoft.com/office/drawing/2014/main" id="{A2FD845C-11EE-064A-C78F-37AA3C1AE7B8}"/>
                  </a:ext>
                </a:extLst>
              </xdr:cNvPr>
              <xdr:cNvPicPr>
                <a:picLocks noChangeAspect="1" noChangeArrowheads="1"/>
                <a:extLst>
                  <a:ext uri="{84589F7E-364E-4C9E-8A38-B11213B215E9}">
                    <a14:cameraTool cellRange="List_Values!$D$50" spid="_x0000_s8046"/>
                  </a:ext>
                </a:extLst>
              </xdr:cNvPicPr>
            </xdr:nvPicPr>
            <xdr:blipFill>
              <a:blip xmlns:r="http://schemas.openxmlformats.org/officeDocument/2006/relationships" r:embed="rId10"/>
              <a:srcRect/>
              <a:stretch>
                <a:fillRect/>
              </a:stretch>
            </xdr:blipFill>
            <xdr:spPr bwMode="auto">
              <a:xfrm>
                <a:off x="9534525" y="9048750"/>
                <a:ext cx="1620000" cy="210390"/>
              </a:xfrm>
              <a:prstGeom prst="rect">
                <a:avLst/>
              </a:prstGeom>
              <a:noFill/>
              <a:extLst>
                <a:ext uri="{909E8E84-426E-40DD-AFC4-6F175D3DCCD1}">
                  <a14:hiddenFill>
                    <a:solidFill>
                      <a:srgbClr val="FFFFFF"/>
                    </a:solidFill>
                  </a14:hiddenFill>
                </a:ext>
              </a:extLst>
            </xdr:spPr>
          </xdr:pic>
        </mc:Choice>
        <mc:Fallback xmlns=""/>
      </mc:AlternateContent>
      <mc:AlternateContent xmlns:mc="http://schemas.openxmlformats.org/markup-compatibility/2006" xmlns:a14="http://schemas.microsoft.com/office/drawing/2010/main">
        <mc:Choice Requires="a14">
          <xdr:pic>
            <xdr:nvPicPr>
              <xdr:cNvPr id="20" name="Picture 19">
                <a:extLst>
                  <a:ext uri="{FF2B5EF4-FFF2-40B4-BE49-F238E27FC236}">
                    <a16:creationId xmlns:a16="http://schemas.microsoft.com/office/drawing/2014/main" id="{91614330-9BFC-EEDA-771A-6396F3DF89DF}"/>
                  </a:ext>
                </a:extLst>
              </xdr:cNvPr>
              <xdr:cNvPicPr>
                <a:picLocks noChangeAspect="1" noChangeArrowheads="1"/>
                <a:extLst>
                  <a:ext uri="{84589F7E-364E-4C9E-8A38-B11213B215E9}">
                    <a14:cameraTool cellRange="List_Values!$G$50:$H$50" spid="_x0000_s8047"/>
                  </a:ext>
                </a:extLst>
              </xdr:cNvPicPr>
            </xdr:nvPicPr>
            <xdr:blipFill rotWithShape="1">
              <a:blip xmlns:r="http://schemas.openxmlformats.org/officeDocument/2006/relationships" r:embed="rId11"/>
              <a:srcRect t="2" r="22893" b="1347"/>
              <a:stretch>
                <a:fillRect/>
              </a:stretch>
            </xdr:blipFill>
            <xdr:spPr bwMode="auto">
              <a:xfrm>
                <a:off x="11163300" y="8801101"/>
                <a:ext cx="971550" cy="171449"/>
              </a:xfrm>
              <a:prstGeom prst="rect">
                <a:avLst/>
              </a:prstGeom>
              <a:noFill/>
              <a:extLst>
                <a:ext uri="{909E8E84-426E-40DD-AFC4-6F175D3DCCD1}">
                  <a14:hiddenFill>
                    <a:solidFill>
                      <a:srgbClr val="FFFFFF"/>
                    </a:solidFill>
                  </a14:hiddenFill>
                </a:ext>
              </a:extLst>
            </xdr:spPr>
          </xdr:pic>
        </mc:Choice>
        <mc:Fallback xmlns=""/>
      </mc:AlternateContent>
      <mc:AlternateContent xmlns:mc="http://schemas.openxmlformats.org/markup-compatibility/2006" xmlns:a14="http://schemas.microsoft.com/office/drawing/2010/main">
        <mc:Choice Requires="a14">
          <xdr:pic>
            <xdr:nvPicPr>
              <xdr:cNvPr id="21" name="Picture 20">
                <a:extLst>
                  <a:ext uri="{FF2B5EF4-FFF2-40B4-BE49-F238E27FC236}">
                    <a16:creationId xmlns:a16="http://schemas.microsoft.com/office/drawing/2014/main" id="{8F17BD64-DC28-4607-8B63-69659DF3CBB2}"/>
                  </a:ext>
                </a:extLst>
              </xdr:cNvPr>
              <xdr:cNvPicPr>
                <a:picLocks noChangeAspect="1" noChangeArrowheads="1"/>
                <a:extLst>
                  <a:ext uri="{84589F7E-364E-4C9E-8A38-B11213B215E9}">
                    <a14:cameraTool cellRange="List_Values!$G$50:$H$50" spid="_x0000_s8048"/>
                  </a:ext>
                </a:extLst>
              </xdr:cNvPicPr>
            </xdr:nvPicPr>
            <xdr:blipFill rotWithShape="1">
              <a:blip xmlns:r="http://schemas.openxmlformats.org/officeDocument/2006/relationships" r:embed="rId11"/>
              <a:srcRect t="2" r="22893" b="1347"/>
              <a:stretch>
                <a:fillRect/>
              </a:stretch>
            </xdr:blipFill>
            <xdr:spPr bwMode="auto">
              <a:xfrm>
                <a:off x="11163300" y="9077326"/>
                <a:ext cx="971550" cy="171449"/>
              </a:xfrm>
              <a:prstGeom prst="rect">
                <a:avLst/>
              </a:prstGeom>
              <a:noFill/>
              <a:extLst>
                <a:ext uri="{909E8E84-426E-40DD-AFC4-6F175D3DCCD1}">
                  <a14:hiddenFill>
                    <a:solidFill>
                      <a:srgbClr val="FFFFFF"/>
                    </a:solidFill>
                  </a14:hiddenFill>
                </a:ext>
              </a:extLst>
            </xdr:spPr>
          </xdr:pic>
        </mc:Choice>
        <mc:Fallback xmlns=""/>
      </mc:AlternateContent>
      <mc:AlternateContent xmlns:mc="http://schemas.openxmlformats.org/markup-compatibility/2006" xmlns:a14="http://schemas.microsoft.com/office/drawing/2010/main">
        <mc:Choice Requires="a14">
          <xdr:pic>
            <xdr:nvPicPr>
              <xdr:cNvPr id="22" name="Picture 21">
                <a:extLst>
                  <a:ext uri="{FF2B5EF4-FFF2-40B4-BE49-F238E27FC236}">
                    <a16:creationId xmlns:a16="http://schemas.microsoft.com/office/drawing/2014/main" id="{98144BDD-6098-012D-C4A5-079C71AC9539}"/>
                  </a:ext>
                </a:extLst>
              </xdr:cNvPr>
              <xdr:cNvPicPr>
                <a:picLocks noChangeAspect="1" noChangeArrowheads="1"/>
                <a:extLst>
                  <a:ext uri="{84589F7E-364E-4C9E-8A38-B11213B215E9}">
                    <a14:cameraTool cellRange="List_Values!$G$49:$H$49" spid="_x0000_s8049"/>
                  </a:ext>
                </a:extLst>
              </xdr:cNvPicPr>
            </xdr:nvPicPr>
            <xdr:blipFill rotWithShape="1">
              <a:blip xmlns:r="http://schemas.openxmlformats.org/officeDocument/2006/relationships" r:embed="rId12"/>
              <a:srcRect t="2" r="22137" b="1347"/>
              <a:stretch>
                <a:fillRect/>
              </a:stretch>
            </xdr:blipFill>
            <xdr:spPr bwMode="auto">
              <a:xfrm>
                <a:off x="11153775" y="8553451"/>
                <a:ext cx="981075" cy="171449"/>
              </a:xfrm>
              <a:prstGeom prst="rect">
                <a:avLst/>
              </a:prstGeom>
              <a:noFill/>
              <a:extLst>
                <a:ext uri="{909E8E84-426E-40DD-AFC4-6F175D3DCCD1}">
                  <a14:hiddenFill>
                    <a:solidFill>
                      <a:srgbClr val="FFFFFF"/>
                    </a:solidFill>
                  </a14:hiddenFill>
                </a:ext>
              </a:extLst>
            </xdr:spPr>
          </xdr:pic>
        </mc:Choice>
        <mc:Fallback xmlns=""/>
      </mc:AlternateContent>
    </xdr:grp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1359</xdr:colOff>
      <xdr:row>66</xdr:row>
      <xdr:rowOff>179293</xdr:rowOff>
    </xdr:from>
    <xdr:to>
      <xdr:col>7</xdr:col>
      <xdr:colOff>617859</xdr:colOff>
      <xdr:row>91</xdr:row>
      <xdr:rowOff>16940</xdr:rowOff>
    </xdr:to>
    <xdr:graphicFrame macro="">
      <xdr:nvGraphicFramePr>
        <xdr:cNvPr id="11" name="Chart 10">
          <a:extLst>
            <a:ext uri="{FF2B5EF4-FFF2-40B4-BE49-F238E27FC236}">
              <a16:creationId xmlns:a16="http://schemas.microsoft.com/office/drawing/2014/main" id="{5194AF24-DA1D-451B-9A7F-B595083A6C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16</xdr:col>
      <xdr:colOff>447675</xdr:colOff>
      <xdr:row>4</xdr:row>
      <xdr:rowOff>16155</xdr:rowOff>
    </xdr:from>
    <xdr:to>
      <xdr:col>19</xdr:col>
      <xdr:colOff>685800</xdr:colOff>
      <xdr:row>13</xdr:row>
      <xdr:rowOff>66675</xdr:rowOff>
    </xdr:to>
    <xdr:pic>
      <xdr:nvPicPr>
        <xdr:cNvPr id="2" name="Picture 1">
          <a:extLst>
            <a:ext uri="{FF2B5EF4-FFF2-40B4-BE49-F238E27FC236}">
              <a16:creationId xmlns:a16="http://schemas.microsoft.com/office/drawing/2014/main" id="{6C7F6D83-0BDF-4EAA-B3AA-A7779B121820}"/>
            </a:ext>
          </a:extLst>
        </xdr:cNvPr>
        <xdr:cNvPicPr>
          <a:picLocks noChangeAspect="1"/>
        </xdr:cNvPicPr>
      </xdr:nvPicPr>
      <xdr:blipFill rotWithShape="1">
        <a:blip xmlns:r="http://schemas.openxmlformats.org/officeDocument/2006/relationships" r:embed="rId2"/>
        <a:srcRect l="50869" t="6881" r="379" b="24267"/>
        <a:stretch>
          <a:fillRect/>
        </a:stretch>
      </xdr:blipFill>
      <xdr:spPr>
        <a:xfrm>
          <a:off x="14554200" y="930555"/>
          <a:ext cx="2819400" cy="1736445"/>
        </a:xfrm>
        <a:prstGeom prst="rect">
          <a:avLst/>
        </a:prstGeom>
      </xdr:spPr>
    </xdr:pic>
    <xdr:clientData/>
  </xdr:twoCellAnchor>
  <xdr:twoCellAnchor editAs="oneCell">
    <xdr:from>
      <xdr:col>7</xdr:col>
      <xdr:colOff>57150</xdr:colOff>
      <xdr:row>4</xdr:row>
      <xdr:rowOff>9525</xdr:rowOff>
    </xdr:from>
    <xdr:to>
      <xdr:col>10</xdr:col>
      <xdr:colOff>287257</xdr:colOff>
      <xdr:row>9</xdr:row>
      <xdr:rowOff>66675</xdr:rowOff>
    </xdr:to>
    <xdr:pic>
      <xdr:nvPicPr>
        <xdr:cNvPr id="7" name="Picture 6">
          <a:extLst>
            <a:ext uri="{FF2B5EF4-FFF2-40B4-BE49-F238E27FC236}">
              <a16:creationId xmlns:a16="http://schemas.microsoft.com/office/drawing/2014/main" id="{E12EA012-5535-45E0-BB6C-5484FF9C78B9}"/>
            </a:ext>
          </a:extLst>
        </xdr:cNvPr>
        <xdr:cNvPicPr>
          <a:picLocks noChangeAspect="1"/>
        </xdr:cNvPicPr>
      </xdr:nvPicPr>
      <xdr:blipFill rotWithShape="1">
        <a:blip xmlns:r="http://schemas.openxmlformats.org/officeDocument/2006/relationships" r:embed="rId3"/>
        <a:srcRect l="17940" t="11381" r="47444" b="72824"/>
        <a:stretch/>
      </xdr:blipFill>
      <xdr:spPr>
        <a:xfrm>
          <a:off x="6562725" y="752475"/>
          <a:ext cx="2658982" cy="1009650"/>
        </a:xfrm>
        <a:prstGeom prst="rect">
          <a:avLst/>
        </a:prstGeom>
      </xdr:spPr>
    </xdr:pic>
    <xdr:clientData/>
  </xdr:twoCellAnchor>
  <xdr:twoCellAnchor editAs="oneCell">
    <xdr:from>
      <xdr:col>3</xdr:col>
      <xdr:colOff>234463</xdr:colOff>
      <xdr:row>4</xdr:row>
      <xdr:rowOff>7328</xdr:rowOff>
    </xdr:from>
    <xdr:to>
      <xdr:col>6</xdr:col>
      <xdr:colOff>520212</xdr:colOff>
      <xdr:row>17</xdr:row>
      <xdr:rowOff>21736</xdr:rowOff>
    </xdr:to>
    <xdr:pic>
      <xdr:nvPicPr>
        <xdr:cNvPr id="5" name="Picture 4">
          <a:extLst>
            <a:ext uri="{FF2B5EF4-FFF2-40B4-BE49-F238E27FC236}">
              <a16:creationId xmlns:a16="http://schemas.microsoft.com/office/drawing/2014/main" id="{4AD74B55-7FE1-1C07-D864-8D75EEBFA972}"/>
            </a:ext>
          </a:extLst>
        </xdr:cNvPr>
        <xdr:cNvPicPr>
          <a:picLocks noChangeAspect="1"/>
        </xdr:cNvPicPr>
      </xdr:nvPicPr>
      <xdr:blipFill>
        <a:blip xmlns:r="http://schemas.openxmlformats.org/officeDocument/2006/relationships" r:embed="rId4"/>
        <a:stretch>
          <a:fillRect/>
        </a:stretch>
      </xdr:blipFill>
      <xdr:spPr>
        <a:xfrm>
          <a:off x="3502271" y="754674"/>
          <a:ext cx="2725614" cy="2452075"/>
        </a:xfrm>
        <a:prstGeom prst="rect">
          <a:avLst/>
        </a:prstGeom>
      </xdr:spPr>
    </xdr:pic>
    <xdr:clientData/>
  </xdr:twoCellAnchor>
  <xdr:twoCellAnchor editAs="oneCell">
    <xdr:from>
      <xdr:col>10</xdr:col>
      <xdr:colOff>747365</xdr:colOff>
      <xdr:row>5</xdr:row>
      <xdr:rowOff>133350</xdr:rowOff>
    </xdr:from>
    <xdr:to>
      <xdr:col>15</xdr:col>
      <xdr:colOff>172297</xdr:colOff>
      <xdr:row>17</xdr:row>
      <xdr:rowOff>86236</xdr:rowOff>
    </xdr:to>
    <xdr:pic>
      <xdr:nvPicPr>
        <xdr:cNvPr id="8" name="Picture 7">
          <a:extLst>
            <a:ext uri="{FF2B5EF4-FFF2-40B4-BE49-F238E27FC236}">
              <a16:creationId xmlns:a16="http://schemas.microsoft.com/office/drawing/2014/main" id="{EF75D3AE-D9AA-CE11-E473-A28C0F42A2F4}"/>
            </a:ext>
          </a:extLst>
        </xdr:cNvPr>
        <xdr:cNvPicPr>
          <a:picLocks noChangeAspect="1"/>
        </xdr:cNvPicPr>
      </xdr:nvPicPr>
      <xdr:blipFill>
        <a:blip xmlns:r="http://schemas.openxmlformats.org/officeDocument/2006/relationships" r:embed="rId5"/>
        <a:stretch>
          <a:fillRect/>
        </a:stretch>
      </xdr:blipFill>
      <xdr:spPr>
        <a:xfrm>
          <a:off x="9681815" y="1066800"/>
          <a:ext cx="3634982" cy="2191261"/>
        </a:xfrm>
        <a:prstGeom prst="rect">
          <a:avLst/>
        </a:prstGeom>
      </xdr:spPr>
    </xdr:pic>
    <xdr:clientData/>
  </xdr:twoCellAnchor>
  <xdr:twoCellAnchor editAs="oneCell">
    <xdr:from>
      <xdr:col>0</xdr:col>
      <xdr:colOff>0</xdr:colOff>
      <xdr:row>0</xdr:row>
      <xdr:rowOff>0</xdr:rowOff>
    </xdr:from>
    <xdr:to>
      <xdr:col>1</xdr:col>
      <xdr:colOff>323850</xdr:colOff>
      <xdr:row>3</xdr:row>
      <xdr:rowOff>94669</xdr:rowOff>
    </xdr:to>
    <xdr:pic>
      <xdr:nvPicPr>
        <xdr:cNvPr id="9" name="Picture 8">
          <a:extLst>
            <a:ext uri="{FF2B5EF4-FFF2-40B4-BE49-F238E27FC236}">
              <a16:creationId xmlns:a16="http://schemas.microsoft.com/office/drawing/2014/main" id="{005B8BEC-E6F0-4D4A-B1A6-381B5D3E9AB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1520" t="16596" r="12010" b="17447"/>
        <a:stretch/>
      </xdr:blipFill>
      <xdr:spPr>
        <a:xfrm>
          <a:off x="0" y="0"/>
          <a:ext cx="1666875" cy="82809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785447</xdr:colOff>
          <xdr:row>10</xdr:row>
          <xdr:rowOff>64477</xdr:rowOff>
        </xdr:from>
        <xdr:to>
          <xdr:col>10</xdr:col>
          <xdr:colOff>432289</xdr:colOff>
          <xdr:row>17</xdr:row>
          <xdr:rowOff>35390</xdr:rowOff>
        </xdr:to>
        <xdr:pic>
          <xdr:nvPicPr>
            <xdr:cNvPr id="3" name="Picture 2">
              <a:extLst>
                <a:ext uri="{FF2B5EF4-FFF2-40B4-BE49-F238E27FC236}">
                  <a16:creationId xmlns:a16="http://schemas.microsoft.com/office/drawing/2014/main" id="{1186F5DA-FFED-7F52-734A-AD2C5E5CE06B}"/>
                </a:ext>
              </a:extLst>
            </xdr:cNvPr>
            <xdr:cNvPicPr>
              <a:picLocks noChangeAspect="1" noChangeArrowheads="1"/>
              <a:extLst>
                <a:ext uri="{84589F7E-364E-4C9E-8A38-B11213B215E9}">
                  <a14:cameraTool cellRange="List_Values!$D$42:$E$47" spid="_x0000_s15799"/>
                </a:ext>
              </a:extLst>
            </xdr:cNvPicPr>
          </xdr:nvPicPr>
          <xdr:blipFill>
            <a:blip xmlns:r="http://schemas.openxmlformats.org/officeDocument/2006/relationships" r:embed="rId7"/>
            <a:srcRect/>
            <a:stretch>
              <a:fillRect/>
            </a:stretch>
          </xdr:blipFill>
          <xdr:spPr bwMode="auto">
            <a:xfrm>
              <a:off x="6493120" y="2116015"/>
              <a:ext cx="2899996" cy="1275106"/>
            </a:xfrm>
            <a:prstGeom prst="rect">
              <a:avLst/>
            </a:prstGeom>
            <a:solidFill>
              <a:srgbClr val="FFFFFF" mc:Ignorable="a14" a14:legacySpreadsheetColorIndex="9"/>
            </a:solidFill>
            <a:ln w="9525">
              <a:noFill/>
              <a:miter lim="800000"/>
              <a:headEnd/>
              <a:tailEnd/>
            </a:ln>
          </xdr:spPr>
        </xdr:pic>
        <xdr:clientData/>
      </xdr:twoCellAnchor>
    </mc:Choice>
    <mc:Fallback/>
  </mc:AlternateContent>
  <xdr:twoCellAnchor>
    <xdr:from>
      <xdr:col>9</xdr:col>
      <xdr:colOff>733425</xdr:colOff>
      <xdr:row>40</xdr:row>
      <xdr:rowOff>95251</xdr:rowOff>
    </xdr:from>
    <xdr:to>
      <xdr:col>17</xdr:col>
      <xdr:colOff>271381</xdr:colOff>
      <xdr:row>48</xdr:row>
      <xdr:rowOff>104776</xdr:rowOff>
    </xdr:to>
    <xdr:grpSp>
      <xdr:nvGrpSpPr>
        <xdr:cNvPr id="6" name="Group 5">
          <a:extLst>
            <a:ext uri="{FF2B5EF4-FFF2-40B4-BE49-F238E27FC236}">
              <a16:creationId xmlns:a16="http://schemas.microsoft.com/office/drawing/2014/main" id="{E0DFACC6-760D-45CA-8BBD-0CB2B1D70823}"/>
            </a:ext>
          </a:extLst>
        </xdr:cNvPr>
        <xdr:cNvGrpSpPr/>
      </xdr:nvGrpSpPr>
      <xdr:grpSpPr>
        <a:xfrm>
          <a:off x="8858250" y="7886701"/>
          <a:ext cx="6481681" cy="1457325"/>
          <a:chOff x="8867775" y="7839075"/>
          <a:chExt cx="6481681" cy="1466850"/>
        </a:xfrm>
      </xdr:grpSpPr>
      <xdr:grpSp>
        <xdr:nvGrpSpPr>
          <xdr:cNvPr id="10" name="Group 9">
            <a:extLst>
              <a:ext uri="{FF2B5EF4-FFF2-40B4-BE49-F238E27FC236}">
                <a16:creationId xmlns:a16="http://schemas.microsoft.com/office/drawing/2014/main" id="{43E3C361-D9E8-4BF9-52DD-B4FF8FBA00E7}"/>
              </a:ext>
            </a:extLst>
          </xdr:cNvPr>
          <xdr:cNvGrpSpPr/>
        </xdr:nvGrpSpPr>
        <xdr:grpSpPr>
          <a:xfrm>
            <a:off x="8867775" y="7839075"/>
            <a:ext cx="6481681" cy="1466850"/>
            <a:chOff x="10963275" y="7372350"/>
            <a:chExt cx="6481681" cy="1466850"/>
          </a:xfrm>
        </xdr:grpSpPr>
        <xdr:pic>
          <xdr:nvPicPr>
            <xdr:cNvPr id="17" name="Picture 16">
              <a:extLst>
                <a:ext uri="{FF2B5EF4-FFF2-40B4-BE49-F238E27FC236}">
                  <a16:creationId xmlns:a16="http://schemas.microsoft.com/office/drawing/2014/main" id="{6F116318-D034-8874-1E62-6E9A9C4E857C}"/>
                </a:ext>
              </a:extLst>
            </xdr:cNvPr>
            <xdr:cNvPicPr>
              <a:picLocks noChangeAspect="1"/>
            </xdr:cNvPicPr>
          </xdr:nvPicPr>
          <xdr:blipFill rotWithShape="1">
            <a:blip xmlns:r="http://schemas.openxmlformats.org/officeDocument/2006/relationships" r:embed="rId8"/>
            <a:srcRect t="20337" b="17185"/>
            <a:stretch>
              <a:fillRect/>
            </a:stretch>
          </xdr:blipFill>
          <xdr:spPr>
            <a:xfrm>
              <a:off x="10963275" y="7372350"/>
              <a:ext cx="6481681" cy="1466850"/>
            </a:xfrm>
            <a:prstGeom prst="rect">
              <a:avLst/>
            </a:prstGeom>
          </xdr:spPr>
        </xdr:pic>
        <xdr:sp macro="" textlink="">
          <xdr:nvSpPr>
            <xdr:cNvPr id="18" name="TextBox 17">
              <a:extLst>
                <a:ext uri="{FF2B5EF4-FFF2-40B4-BE49-F238E27FC236}">
                  <a16:creationId xmlns:a16="http://schemas.microsoft.com/office/drawing/2014/main" id="{C098B95E-2AB7-B6E8-D9F0-D32F1D905707}"/>
                </a:ext>
              </a:extLst>
            </xdr:cNvPr>
            <xdr:cNvSpPr txBox="1"/>
          </xdr:nvSpPr>
          <xdr:spPr>
            <a:xfrm>
              <a:off x="11077575" y="8134350"/>
              <a:ext cx="2066925" cy="342900"/>
            </a:xfrm>
            <a:prstGeom prst="rect">
              <a:avLst/>
            </a:prstGeom>
            <a:solidFill>
              <a:srgbClr val="D1D2D4"/>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endParaRPr lang="sl-SI" sz="800" b="1">
                <a:solidFill>
                  <a:schemeClr val="tx1">
                    <a:lumMod val="65000"/>
                    <a:lumOff val="35000"/>
                  </a:schemeClr>
                </a:solidFill>
                <a:latin typeface="+mn-lt"/>
              </a:endParaRPr>
            </a:p>
          </xdr:txBody>
        </xdr:sp>
        <xdr:sp macro="" textlink="">
          <xdr:nvSpPr>
            <xdr:cNvPr id="19" name="TextBox 18">
              <a:extLst>
                <a:ext uri="{FF2B5EF4-FFF2-40B4-BE49-F238E27FC236}">
                  <a16:creationId xmlns:a16="http://schemas.microsoft.com/office/drawing/2014/main" id="{BABD9B19-82A1-F201-3568-D672A7D1C964}"/>
                </a:ext>
              </a:extLst>
            </xdr:cNvPr>
            <xdr:cNvSpPr txBox="1"/>
          </xdr:nvSpPr>
          <xdr:spPr>
            <a:xfrm>
              <a:off x="11087100" y="8610600"/>
              <a:ext cx="2057400" cy="171450"/>
            </a:xfrm>
            <a:prstGeom prst="rect">
              <a:avLst/>
            </a:prstGeom>
            <a:solidFill>
              <a:srgbClr val="D1D2D4"/>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endParaRPr lang="sl-SI" sz="800" b="1">
                <a:solidFill>
                  <a:schemeClr val="tx1">
                    <a:lumMod val="65000"/>
                    <a:lumOff val="35000"/>
                  </a:schemeClr>
                </a:solidFill>
                <a:latin typeface="+mn-lt"/>
              </a:endParaRPr>
            </a:p>
          </xdr:txBody>
        </xdr:sp>
        <xdr:sp macro="" textlink="">
          <xdr:nvSpPr>
            <xdr:cNvPr id="20" name="TextBox 19">
              <a:extLst>
                <a:ext uri="{FF2B5EF4-FFF2-40B4-BE49-F238E27FC236}">
                  <a16:creationId xmlns:a16="http://schemas.microsoft.com/office/drawing/2014/main" id="{0DF0914B-7220-61F6-379F-978225B7B4A6}"/>
                </a:ext>
              </a:extLst>
            </xdr:cNvPr>
            <xdr:cNvSpPr txBox="1"/>
          </xdr:nvSpPr>
          <xdr:spPr>
            <a:xfrm>
              <a:off x="13277850" y="8058149"/>
              <a:ext cx="981075" cy="209551"/>
            </a:xfrm>
            <a:prstGeom prst="rect">
              <a:avLst/>
            </a:prstGeom>
            <a:solidFill>
              <a:srgbClr val="E6E7E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lstStyle/>
            <a:p>
              <a:pPr algn="l"/>
              <a:r>
                <a:rPr lang="en-US" sz="800" b="1">
                  <a:solidFill>
                    <a:schemeClr val="tx1">
                      <a:lumMod val="65000"/>
                      <a:lumOff val="35000"/>
                    </a:schemeClr>
                  </a:solidFill>
                  <a:latin typeface="+mn-lt"/>
                </a:rPr>
                <a:t>SHARP EDGED</a:t>
              </a:r>
              <a:endParaRPr lang="sl-SI" sz="800" b="1">
                <a:solidFill>
                  <a:schemeClr val="tx1">
                    <a:lumMod val="65000"/>
                    <a:lumOff val="35000"/>
                  </a:schemeClr>
                </a:solidFill>
                <a:latin typeface="+mn-lt"/>
              </a:endParaRPr>
            </a:p>
          </xdr:txBody>
        </xdr:sp>
      </xdr:grpSp>
      <mc:AlternateContent xmlns:mc="http://schemas.openxmlformats.org/markup-compatibility/2006" xmlns:a14="http://schemas.microsoft.com/office/drawing/2010/main">
        <mc:Choice Requires="a14">
          <xdr:pic>
            <xdr:nvPicPr>
              <xdr:cNvPr id="12" name="Picture 11">
                <a:extLst>
                  <a:ext uri="{FF2B5EF4-FFF2-40B4-BE49-F238E27FC236}">
                    <a16:creationId xmlns:a16="http://schemas.microsoft.com/office/drawing/2014/main" id="{A9DE5A6A-FA4E-ADA9-32F0-5FEFE4E352F3}"/>
                  </a:ext>
                </a:extLst>
              </xdr:cNvPr>
              <xdr:cNvPicPr>
                <a:picLocks noChangeAspect="1" noChangeArrowheads="1"/>
                <a:extLst>
                  <a:ext uri="{84589F7E-364E-4C9E-8A38-B11213B215E9}">
                    <a14:cameraTool cellRange="List_Values!$D$49" spid="_x0000_s15800"/>
                  </a:ext>
                </a:extLst>
              </xdr:cNvPicPr>
            </xdr:nvPicPr>
            <xdr:blipFill>
              <a:blip xmlns:r="http://schemas.openxmlformats.org/officeDocument/2006/relationships" r:embed="rId9"/>
              <a:srcRect/>
              <a:stretch>
                <a:fillRect/>
              </a:stretch>
            </xdr:blipFill>
            <xdr:spPr bwMode="auto">
              <a:xfrm>
                <a:off x="9534525" y="8686799"/>
                <a:ext cx="1620000" cy="214138"/>
              </a:xfrm>
              <a:prstGeom prst="rect">
                <a:avLst/>
              </a:prstGeom>
              <a:noFill/>
              <a:extLst>
                <a:ext uri="{909E8E84-426E-40DD-AFC4-6F175D3DCCD1}">
                  <a14:hiddenFill>
                    <a:solidFill>
                      <a:srgbClr val="FFFFFF"/>
                    </a:solidFill>
                  </a14:hiddenFill>
                </a:ext>
              </a:extLst>
            </xdr:spPr>
          </xdr:pic>
        </mc:Choice>
        <mc:Fallback xmlns=""/>
      </mc:AlternateContent>
      <mc:AlternateContent xmlns:mc="http://schemas.openxmlformats.org/markup-compatibility/2006" xmlns:a14="http://schemas.microsoft.com/office/drawing/2010/main">
        <mc:Choice Requires="a14">
          <xdr:pic>
            <xdr:nvPicPr>
              <xdr:cNvPr id="13" name="Picture 12">
                <a:extLst>
                  <a:ext uri="{FF2B5EF4-FFF2-40B4-BE49-F238E27FC236}">
                    <a16:creationId xmlns:a16="http://schemas.microsoft.com/office/drawing/2014/main" id="{12F8807B-1568-BAD7-3BE2-2F8379E5EEB1}"/>
                  </a:ext>
                </a:extLst>
              </xdr:cNvPr>
              <xdr:cNvPicPr>
                <a:picLocks noChangeAspect="1" noChangeArrowheads="1"/>
                <a:extLst>
                  <a:ext uri="{84589F7E-364E-4C9E-8A38-B11213B215E9}">
                    <a14:cameraTool cellRange="List_Values!$D$50" spid="_x0000_s15801"/>
                  </a:ext>
                </a:extLst>
              </xdr:cNvPicPr>
            </xdr:nvPicPr>
            <xdr:blipFill>
              <a:blip xmlns:r="http://schemas.openxmlformats.org/officeDocument/2006/relationships" r:embed="rId10"/>
              <a:srcRect/>
              <a:stretch>
                <a:fillRect/>
              </a:stretch>
            </xdr:blipFill>
            <xdr:spPr bwMode="auto">
              <a:xfrm>
                <a:off x="9534525" y="9048750"/>
                <a:ext cx="1620000" cy="210390"/>
              </a:xfrm>
              <a:prstGeom prst="rect">
                <a:avLst/>
              </a:prstGeom>
              <a:noFill/>
              <a:extLst>
                <a:ext uri="{909E8E84-426E-40DD-AFC4-6F175D3DCCD1}">
                  <a14:hiddenFill>
                    <a:solidFill>
                      <a:srgbClr val="FFFFFF"/>
                    </a:solidFill>
                  </a14:hiddenFill>
                </a:ext>
              </a:extLst>
            </xdr:spPr>
          </xdr:pic>
        </mc:Choice>
        <mc:Fallback xmlns=""/>
      </mc:AlternateContent>
      <mc:AlternateContent xmlns:mc="http://schemas.openxmlformats.org/markup-compatibility/2006" xmlns:a14="http://schemas.microsoft.com/office/drawing/2010/main">
        <mc:Choice Requires="a14">
          <xdr:pic>
            <xdr:nvPicPr>
              <xdr:cNvPr id="14" name="Picture 13">
                <a:extLst>
                  <a:ext uri="{FF2B5EF4-FFF2-40B4-BE49-F238E27FC236}">
                    <a16:creationId xmlns:a16="http://schemas.microsoft.com/office/drawing/2014/main" id="{1A75E7BC-0953-7CD6-D729-A67560C362EE}"/>
                  </a:ext>
                </a:extLst>
              </xdr:cNvPr>
              <xdr:cNvPicPr>
                <a:picLocks noChangeAspect="1" noChangeArrowheads="1"/>
                <a:extLst>
                  <a:ext uri="{84589F7E-364E-4C9E-8A38-B11213B215E9}">
                    <a14:cameraTool cellRange="List_Values!$G$50:$H$50" spid="_x0000_s15802"/>
                  </a:ext>
                </a:extLst>
              </xdr:cNvPicPr>
            </xdr:nvPicPr>
            <xdr:blipFill rotWithShape="1">
              <a:blip xmlns:r="http://schemas.openxmlformats.org/officeDocument/2006/relationships" r:embed="rId11"/>
              <a:srcRect t="2" r="22893" b="1347"/>
              <a:stretch>
                <a:fillRect/>
              </a:stretch>
            </xdr:blipFill>
            <xdr:spPr bwMode="auto">
              <a:xfrm>
                <a:off x="11163300" y="8801101"/>
                <a:ext cx="971550" cy="171449"/>
              </a:xfrm>
              <a:prstGeom prst="rect">
                <a:avLst/>
              </a:prstGeom>
              <a:noFill/>
              <a:extLst>
                <a:ext uri="{909E8E84-426E-40DD-AFC4-6F175D3DCCD1}">
                  <a14:hiddenFill>
                    <a:solidFill>
                      <a:srgbClr val="FFFFFF"/>
                    </a:solidFill>
                  </a14:hiddenFill>
                </a:ext>
              </a:extLst>
            </xdr:spPr>
          </xdr:pic>
        </mc:Choice>
        <mc:Fallback xmlns=""/>
      </mc:AlternateContent>
      <mc:AlternateContent xmlns:mc="http://schemas.openxmlformats.org/markup-compatibility/2006" xmlns:a14="http://schemas.microsoft.com/office/drawing/2010/main">
        <mc:Choice Requires="a14">
          <xdr:pic>
            <xdr:nvPicPr>
              <xdr:cNvPr id="15" name="Picture 14">
                <a:extLst>
                  <a:ext uri="{FF2B5EF4-FFF2-40B4-BE49-F238E27FC236}">
                    <a16:creationId xmlns:a16="http://schemas.microsoft.com/office/drawing/2014/main" id="{D9C95686-C1A5-6CA1-8C03-E736AC667E26}"/>
                  </a:ext>
                </a:extLst>
              </xdr:cNvPr>
              <xdr:cNvPicPr>
                <a:picLocks noChangeAspect="1" noChangeArrowheads="1"/>
                <a:extLst>
                  <a:ext uri="{84589F7E-364E-4C9E-8A38-B11213B215E9}">
                    <a14:cameraTool cellRange="List_Values!$G$50:$H$50" spid="_x0000_s15803"/>
                  </a:ext>
                </a:extLst>
              </xdr:cNvPicPr>
            </xdr:nvPicPr>
            <xdr:blipFill rotWithShape="1">
              <a:blip xmlns:r="http://schemas.openxmlformats.org/officeDocument/2006/relationships" r:embed="rId11"/>
              <a:srcRect t="2" r="22893" b="1347"/>
              <a:stretch>
                <a:fillRect/>
              </a:stretch>
            </xdr:blipFill>
            <xdr:spPr bwMode="auto">
              <a:xfrm>
                <a:off x="11163300" y="9077326"/>
                <a:ext cx="971550" cy="171449"/>
              </a:xfrm>
              <a:prstGeom prst="rect">
                <a:avLst/>
              </a:prstGeom>
              <a:noFill/>
              <a:extLst>
                <a:ext uri="{909E8E84-426E-40DD-AFC4-6F175D3DCCD1}">
                  <a14:hiddenFill>
                    <a:solidFill>
                      <a:srgbClr val="FFFFFF"/>
                    </a:solidFill>
                  </a14:hiddenFill>
                </a:ext>
              </a:extLst>
            </xdr:spPr>
          </xdr:pic>
        </mc:Choice>
        <mc:Fallback xmlns=""/>
      </mc:AlternateContent>
      <mc:AlternateContent xmlns:mc="http://schemas.openxmlformats.org/markup-compatibility/2006" xmlns:a14="http://schemas.microsoft.com/office/drawing/2010/main">
        <mc:Choice Requires="a14">
          <xdr:pic>
            <xdr:nvPicPr>
              <xdr:cNvPr id="16" name="Picture 15">
                <a:extLst>
                  <a:ext uri="{FF2B5EF4-FFF2-40B4-BE49-F238E27FC236}">
                    <a16:creationId xmlns:a16="http://schemas.microsoft.com/office/drawing/2014/main" id="{C8AC86A0-0288-EC24-4C75-C04D91B5CA34}"/>
                  </a:ext>
                </a:extLst>
              </xdr:cNvPr>
              <xdr:cNvPicPr>
                <a:picLocks noChangeAspect="1" noChangeArrowheads="1"/>
                <a:extLst>
                  <a:ext uri="{84589F7E-364E-4C9E-8A38-B11213B215E9}">
                    <a14:cameraTool cellRange="List_Values!$G$49:$H$49" spid="_x0000_s15804"/>
                  </a:ext>
                </a:extLst>
              </xdr:cNvPicPr>
            </xdr:nvPicPr>
            <xdr:blipFill rotWithShape="1">
              <a:blip xmlns:r="http://schemas.openxmlformats.org/officeDocument/2006/relationships" r:embed="rId12"/>
              <a:srcRect t="2" r="22137" b="1347"/>
              <a:stretch>
                <a:fillRect/>
              </a:stretch>
            </xdr:blipFill>
            <xdr:spPr bwMode="auto">
              <a:xfrm>
                <a:off x="11153775" y="8553451"/>
                <a:ext cx="981075" cy="171449"/>
              </a:xfrm>
              <a:prstGeom prst="rect">
                <a:avLst/>
              </a:prstGeom>
              <a:noFill/>
              <a:extLst>
                <a:ext uri="{909E8E84-426E-40DD-AFC4-6F175D3DCCD1}">
                  <a14:hiddenFill>
                    <a:solidFill>
                      <a:srgbClr val="FFFFFF"/>
                    </a:solidFill>
                  </a14:hiddenFill>
                </a:ext>
              </a:extLst>
            </xdr:spPr>
          </xdr:pic>
        </mc:Choice>
        <mc:Fallback xmlns=""/>
      </mc:AlternateContent>
    </xdr:grpSp>
    <xdr:clientData/>
  </xdr:twoCellAnchor>
  <mc:AlternateContent xmlns:mc="http://schemas.openxmlformats.org/markup-compatibility/2006">
    <mc:Choice xmlns:a14="http://schemas.microsoft.com/office/drawing/2010/main" Requires="a14">
      <xdr:twoCellAnchor editAs="oneCell">
        <xdr:from>
          <xdr:col>6</xdr:col>
          <xdr:colOff>781050</xdr:colOff>
          <xdr:row>10</xdr:row>
          <xdr:rowOff>66675</xdr:rowOff>
        </xdr:from>
        <xdr:to>
          <xdr:col>10</xdr:col>
          <xdr:colOff>428625</xdr:colOff>
          <xdr:row>17</xdr:row>
          <xdr:rowOff>38100</xdr:rowOff>
        </xdr:to>
        <xdr:pic>
          <xdr:nvPicPr>
            <xdr:cNvPr id="8431" name="Picture 2">
              <a:extLst>
                <a:ext uri="{FF2B5EF4-FFF2-40B4-BE49-F238E27FC236}">
                  <a16:creationId xmlns:a16="http://schemas.microsoft.com/office/drawing/2014/main" id="{79EF7AC7-8D5E-A5AA-C1A5-0680AED1C0F2}"/>
                </a:ext>
              </a:extLst>
            </xdr:cNvPr>
            <xdr:cNvPicPr>
              <a:picLocks noChangeAspect="1" noChangeArrowheads="1"/>
              <a:extLst>
                <a:ext uri="{84589F7E-364E-4C9E-8A38-B11213B215E9}">
                  <a14:cameraTool cellRange="List_Values!$D$42:$E$47" spid="_x0000_s15805"/>
                </a:ext>
              </a:extLst>
            </xdr:cNvPicPr>
          </xdr:nvPicPr>
          <xdr:blipFill>
            <a:blip xmlns:r="http://schemas.openxmlformats.org/officeDocument/2006/relationships" r:embed="rId13"/>
            <a:srcRect/>
            <a:stretch>
              <a:fillRect/>
            </a:stretch>
          </xdr:blipFill>
          <xdr:spPr bwMode="auto">
            <a:xfrm>
              <a:off x="6477000" y="2114550"/>
              <a:ext cx="2886075" cy="1266825"/>
            </a:xfrm>
            <a:prstGeom prst="rect">
              <a:avLst/>
            </a:prstGeom>
            <a:solidFill>
              <a:srgbClr val="FFFFFF" mc:Ignorable="a14" a14:legacySpreadsheetColorIndex="9"/>
            </a:solidFill>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590550</xdr:colOff>
          <xdr:row>45</xdr:row>
          <xdr:rowOff>28575</xdr:rowOff>
        </xdr:from>
        <xdr:to>
          <xdr:col>12</xdr:col>
          <xdr:colOff>590550</xdr:colOff>
          <xdr:row>46</xdr:row>
          <xdr:rowOff>57150</xdr:rowOff>
        </xdr:to>
        <xdr:pic>
          <xdr:nvPicPr>
            <xdr:cNvPr id="8432" name="Picture 11">
              <a:extLst>
                <a:ext uri="{FF2B5EF4-FFF2-40B4-BE49-F238E27FC236}">
                  <a16:creationId xmlns:a16="http://schemas.microsoft.com/office/drawing/2014/main" id="{F34B7F6D-74E6-D265-B86E-BAD91B0AACFA}"/>
                </a:ext>
              </a:extLst>
            </xdr:cNvPr>
            <xdr:cNvPicPr>
              <a:picLocks noChangeAspect="1" noChangeArrowheads="1"/>
              <a:extLst>
                <a:ext uri="{84589F7E-364E-4C9E-8A38-B11213B215E9}">
                  <a14:cameraTool cellRange="List_Values!$D$49" spid="_x0000_s15806"/>
                </a:ext>
              </a:extLst>
            </xdr:cNvPicPr>
          </xdr:nvPicPr>
          <xdr:blipFill>
            <a:blip xmlns:r="http://schemas.openxmlformats.org/officeDocument/2006/relationships" r:embed="rId9"/>
            <a:srcRect/>
            <a:stretch>
              <a:fillRect/>
            </a:stretch>
          </xdr:blipFill>
          <xdr:spPr bwMode="auto">
            <a:xfrm>
              <a:off x="9525000" y="8734425"/>
              <a:ext cx="1619250" cy="2095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590550</xdr:colOff>
          <xdr:row>47</xdr:row>
          <xdr:rowOff>28575</xdr:rowOff>
        </xdr:from>
        <xdr:to>
          <xdr:col>12</xdr:col>
          <xdr:colOff>590550</xdr:colOff>
          <xdr:row>48</xdr:row>
          <xdr:rowOff>57150</xdr:rowOff>
        </xdr:to>
        <xdr:pic>
          <xdr:nvPicPr>
            <xdr:cNvPr id="8433" name="Picture 12">
              <a:extLst>
                <a:ext uri="{FF2B5EF4-FFF2-40B4-BE49-F238E27FC236}">
                  <a16:creationId xmlns:a16="http://schemas.microsoft.com/office/drawing/2014/main" id="{8732C0C2-F30E-F194-1B08-28F5C85329AA}"/>
                </a:ext>
              </a:extLst>
            </xdr:cNvPr>
            <xdr:cNvPicPr>
              <a:picLocks noChangeAspect="1" noChangeArrowheads="1"/>
              <a:extLst>
                <a:ext uri="{84589F7E-364E-4C9E-8A38-B11213B215E9}">
                  <a14:cameraTool cellRange="List_Values!$D$50" spid="_x0000_s15807"/>
                </a:ext>
              </a:extLst>
            </xdr:cNvPicPr>
          </xdr:nvPicPr>
          <xdr:blipFill>
            <a:blip xmlns:r="http://schemas.openxmlformats.org/officeDocument/2006/relationships" r:embed="rId10"/>
            <a:srcRect/>
            <a:stretch>
              <a:fillRect/>
            </a:stretch>
          </xdr:blipFill>
          <xdr:spPr bwMode="auto">
            <a:xfrm>
              <a:off x="9525000" y="9096375"/>
              <a:ext cx="1619250" cy="2095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600075</xdr:colOff>
          <xdr:row>45</xdr:row>
          <xdr:rowOff>142875</xdr:rowOff>
        </xdr:from>
        <xdr:to>
          <xdr:col>13</xdr:col>
          <xdr:colOff>657225</xdr:colOff>
          <xdr:row>46</xdr:row>
          <xdr:rowOff>133350</xdr:rowOff>
        </xdr:to>
        <xdr:pic>
          <xdr:nvPicPr>
            <xdr:cNvPr id="8434" name="Picture 13">
              <a:extLst>
                <a:ext uri="{FF2B5EF4-FFF2-40B4-BE49-F238E27FC236}">
                  <a16:creationId xmlns:a16="http://schemas.microsoft.com/office/drawing/2014/main" id="{2EC186F0-4FBA-E889-6447-6BC0903DDF73}"/>
                </a:ext>
              </a:extLst>
            </xdr:cNvPr>
            <xdr:cNvPicPr>
              <a:picLocks noChangeAspect="1" noChangeArrowheads="1"/>
              <a:extLst>
                <a:ext uri="{84589F7E-364E-4C9E-8A38-B11213B215E9}">
                  <a14:cameraTool cellRange="List_Values!$G$50:$H$50" spid="_x0000_s15808"/>
                </a:ext>
              </a:extLst>
            </xdr:cNvPicPr>
          </xdr:nvPicPr>
          <xdr:blipFill>
            <a:blip xmlns:r="http://schemas.openxmlformats.org/officeDocument/2006/relationships" r:embed="rId11"/>
            <a:srcRect t="2" r="22893" b="1347"/>
            <a:stretch>
              <a:fillRect/>
            </a:stretch>
          </xdr:blipFill>
          <xdr:spPr bwMode="auto">
            <a:xfrm>
              <a:off x="11153775" y="8848725"/>
              <a:ext cx="971550" cy="171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600075</xdr:colOff>
          <xdr:row>47</xdr:row>
          <xdr:rowOff>57150</xdr:rowOff>
        </xdr:from>
        <xdr:to>
          <xdr:col>13</xdr:col>
          <xdr:colOff>657225</xdr:colOff>
          <xdr:row>48</xdr:row>
          <xdr:rowOff>47625</xdr:rowOff>
        </xdr:to>
        <xdr:pic>
          <xdr:nvPicPr>
            <xdr:cNvPr id="8435" name="Picture 14">
              <a:extLst>
                <a:ext uri="{FF2B5EF4-FFF2-40B4-BE49-F238E27FC236}">
                  <a16:creationId xmlns:a16="http://schemas.microsoft.com/office/drawing/2014/main" id="{B5452DB7-96B8-A311-26D1-98AB653A6BC6}"/>
                </a:ext>
              </a:extLst>
            </xdr:cNvPr>
            <xdr:cNvPicPr>
              <a:picLocks noChangeAspect="1" noChangeArrowheads="1"/>
              <a:extLst>
                <a:ext uri="{84589F7E-364E-4C9E-8A38-B11213B215E9}">
                  <a14:cameraTool cellRange="List_Values!$G$50:$H$50" spid="_x0000_s15809"/>
                </a:ext>
              </a:extLst>
            </xdr:cNvPicPr>
          </xdr:nvPicPr>
          <xdr:blipFill>
            <a:blip xmlns:r="http://schemas.openxmlformats.org/officeDocument/2006/relationships" r:embed="rId11"/>
            <a:srcRect t="2" r="22893" b="1347"/>
            <a:stretch>
              <a:fillRect/>
            </a:stretch>
          </xdr:blipFill>
          <xdr:spPr bwMode="auto">
            <a:xfrm>
              <a:off x="11153775" y="9124950"/>
              <a:ext cx="971550" cy="171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590550</xdr:colOff>
          <xdr:row>44</xdr:row>
          <xdr:rowOff>76200</xdr:rowOff>
        </xdr:from>
        <xdr:to>
          <xdr:col>13</xdr:col>
          <xdr:colOff>657225</xdr:colOff>
          <xdr:row>45</xdr:row>
          <xdr:rowOff>66675</xdr:rowOff>
        </xdr:to>
        <xdr:pic>
          <xdr:nvPicPr>
            <xdr:cNvPr id="8436" name="Picture 15">
              <a:extLst>
                <a:ext uri="{FF2B5EF4-FFF2-40B4-BE49-F238E27FC236}">
                  <a16:creationId xmlns:a16="http://schemas.microsoft.com/office/drawing/2014/main" id="{88BFCB13-0392-2EF2-501F-57C6575A0F44}"/>
                </a:ext>
              </a:extLst>
            </xdr:cNvPr>
            <xdr:cNvPicPr>
              <a:picLocks noChangeAspect="1" noChangeArrowheads="1"/>
              <a:extLst>
                <a:ext uri="{84589F7E-364E-4C9E-8A38-B11213B215E9}">
                  <a14:cameraTool cellRange="List_Values!$G$49:$H$49" spid="_x0000_s15810"/>
                </a:ext>
              </a:extLst>
            </xdr:cNvPicPr>
          </xdr:nvPicPr>
          <xdr:blipFill>
            <a:blip xmlns:r="http://schemas.openxmlformats.org/officeDocument/2006/relationships" r:embed="rId12"/>
            <a:srcRect t="2" r="22137" b="1347"/>
            <a:stretch>
              <a:fillRect/>
            </a:stretch>
          </xdr:blipFill>
          <xdr:spPr bwMode="auto">
            <a:xfrm>
              <a:off x="11144250" y="8601075"/>
              <a:ext cx="981075" cy="1714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5</xdr:col>
      <xdr:colOff>152400</xdr:colOff>
      <xdr:row>18</xdr:row>
      <xdr:rowOff>57150</xdr:rowOff>
    </xdr:from>
    <xdr:to>
      <xdr:col>9</xdr:col>
      <xdr:colOff>179284</xdr:colOff>
      <xdr:row>23</xdr:row>
      <xdr:rowOff>152193</xdr:rowOff>
    </xdr:to>
    <xdr:pic>
      <xdr:nvPicPr>
        <xdr:cNvPr id="2" name="Picture 1">
          <a:extLst>
            <a:ext uri="{FF2B5EF4-FFF2-40B4-BE49-F238E27FC236}">
              <a16:creationId xmlns:a16="http://schemas.microsoft.com/office/drawing/2014/main" id="{D04930BF-B90E-4601-9266-359C4E3B513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6372225" y="4943475"/>
          <a:ext cx="2770084" cy="1333293"/>
        </a:xfrm>
        <a:prstGeom prst="rect">
          <a:avLst/>
        </a:prstGeom>
      </xdr:spPr>
    </xdr:pic>
    <xdr:clientData/>
  </xdr:twoCellAnchor>
  <xdr:twoCellAnchor editAs="oneCell">
    <xdr:from>
      <xdr:col>5</xdr:col>
      <xdr:colOff>123825</xdr:colOff>
      <xdr:row>1</xdr:row>
      <xdr:rowOff>161925</xdr:rowOff>
    </xdr:from>
    <xdr:to>
      <xdr:col>9</xdr:col>
      <xdr:colOff>27099</xdr:colOff>
      <xdr:row>8</xdr:row>
      <xdr:rowOff>23258</xdr:rowOff>
    </xdr:to>
    <xdr:pic>
      <xdr:nvPicPr>
        <xdr:cNvPr id="3" name="Picture 2">
          <a:extLst>
            <a:ext uri="{FF2B5EF4-FFF2-40B4-BE49-F238E27FC236}">
              <a16:creationId xmlns:a16="http://schemas.microsoft.com/office/drawing/2014/main" id="{4CA998E9-A16F-419D-BB1C-B7DA6C77988C}"/>
            </a:ext>
          </a:extLst>
        </xdr:cNvPr>
        <xdr:cNvPicPr>
          <a:picLocks noChangeAspect="1"/>
        </xdr:cNvPicPr>
      </xdr:nvPicPr>
      <xdr:blipFill>
        <a:blip xmlns:r="http://schemas.openxmlformats.org/officeDocument/2006/relationships" r:embed="rId2"/>
        <a:stretch>
          <a:fillRect/>
        </a:stretch>
      </xdr:blipFill>
      <xdr:spPr>
        <a:xfrm>
          <a:off x="6343650" y="342900"/>
          <a:ext cx="2646474" cy="1594883"/>
        </a:xfrm>
        <a:prstGeom prst="rect">
          <a:avLst/>
        </a:prstGeom>
      </xdr:spPr>
    </xdr:pic>
    <xdr:clientData/>
  </xdr:twoCellAnchor>
  <xdr:twoCellAnchor editAs="oneCell">
    <xdr:from>
      <xdr:col>5</xdr:col>
      <xdr:colOff>142875</xdr:colOff>
      <xdr:row>10</xdr:row>
      <xdr:rowOff>28575</xdr:rowOff>
    </xdr:from>
    <xdr:to>
      <xdr:col>8</xdr:col>
      <xdr:colOff>646235</xdr:colOff>
      <xdr:row>15</xdr:row>
      <xdr:rowOff>209512</xdr:rowOff>
    </xdr:to>
    <xdr:pic>
      <xdr:nvPicPr>
        <xdr:cNvPr id="4" name="Picture 3">
          <a:extLst>
            <a:ext uri="{FF2B5EF4-FFF2-40B4-BE49-F238E27FC236}">
              <a16:creationId xmlns:a16="http://schemas.microsoft.com/office/drawing/2014/main" id="{AA40CAA4-1DF4-4E71-975E-D0B7174AFA87}"/>
            </a:ext>
          </a:extLst>
        </xdr:cNvPr>
        <xdr:cNvPicPr>
          <a:picLocks noChangeAspect="1"/>
        </xdr:cNvPicPr>
      </xdr:nvPicPr>
      <xdr:blipFill>
        <a:blip xmlns:r="http://schemas.openxmlformats.org/officeDocument/2006/relationships" r:embed="rId3"/>
        <a:stretch>
          <a:fillRect/>
        </a:stretch>
      </xdr:blipFill>
      <xdr:spPr>
        <a:xfrm>
          <a:off x="6362700" y="2438400"/>
          <a:ext cx="2560760" cy="1419187"/>
        </a:xfrm>
        <a:prstGeom prst="rect">
          <a:avLst/>
        </a:prstGeom>
      </xdr:spPr>
    </xdr:pic>
    <xdr:clientData/>
  </xdr:twoCellAnchor>
  <xdr:twoCellAnchor editAs="oneCell">
    <xdr:from>
      <xdr:col>5</xdr:col>
      <xdr:colOff>152400</xdr:colOff>
      <xdr:row>26</xdr:row>
      <xdr:rowOff>9525</xdr:rowOff>
    </xdr:from>
    <xdr:to>
      <xdr:col>9</xdr:col>
      <xdr:colOff>179284</xdr:colOff>
      <xdr:row>30</xdr:row>
      <xdr:rowOff>125736</xdr:rowOff>
    </xdr:to>
    <xdr:pic>
      <xdr:nvPicPr>
        <xdr:cNvPr id="5" name="Picture 4">
          <a:extLst>
            <a:ext uri="{FF2B5EF4-FFF2-40B4-BE49-F238E27FC236}">
              <a16:creationId xmlns:a16="http://schemas.microsoft.com/office/drawing/2014/main" id="{76CDA667-44B2-4A57-8E0F-3C4F6874B28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6372225" y="6381750"/>
          <a:ext cx="2770084" cy="1106811"/>
        </a:xfrm>
        <a:prstGeom prst="rect">
          <a:avLst/>
        </a:prstGeom>
      </xdr:spPr>
    </xdr:pic>
    <xdr:clientData/>
  </xdr:twoCellAnchor>
  <xdr:twoCellAnchor editAs="oneCell">
    <xdr:from>
      <xdr:col>5</xdr:col>
      <xdr:colOff>142875</xdr:colOff>
      <xdr:row>33</xdr:row>
      <xdr:rowOff>66675</xdr:rowOff>
    </xdr:from>
    <xdr:to>
      <xdr:col>9</xdr:col>
      <xdr:colOff>288019</xdr:colOff>
      <xdr:row>38</xdr:row>
      <xdr:rowOff>219400</xdr:rowOff>
    </xdr:to>
    <xdr:pic>
      <xdr:nvPicPr>
        <xdr:cNvPr id="6" name="Picture 5">
          <a:extLst>
            <a:ext uri="{FF2B5EF4-FFF2-40B4-BE49-F238E27FC236}">
              <a16:creationId xmlns:a16="http://schemas.microsoft.com/office/drawing/2014/main" id="{99B52DBD-A7CE-4735-8F9E-C96C348FD72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6362700" y="8172450"/>
          <a:ext cx="2888344" cy="1390975"/>
        </a:xfrm>
        <a:prstGeom prst="rect">
          <a:avLst/>
        </a:prstGeom>
      </xdr:spPr>
    </xdr:pic>
    <xdr:clientData/>
  </xdr:twoCellAnchor>
  <xdr:twoCellAnchor editAs="oneCell">
    <xdr:from>
      <xdr:col>5</xdr:col>
      <xdr:colOff>123825</xdr:colOff>
      <xdr:row>41</xdr:row>
      <xdr:rowOff>19050</xdr:rowOff>
    </xdr:from>
    <xdr:to>
      <xdr:col>9</xdr:col>
      <xdr:colOff>286077</xdr:colOff>
      <xdr:row>46</xdr:row>
      <xdr:rowOff>200025</xdr:rowOff>
    </xdr:to>
    <xdr:pic>
      <xdr:nvPicPr>
        <xdr:cNvPr id="7" name="Picture 6">
          <a:extLst>
            <a:ext uri="{FF2B5EF4-FFF2-40B4-BE49-F238E27FC236}">
              <a16:creationId xmlns:a16="http://schemas.microsoft.com/office/drawing/2014/main" id="{CE4A64E5-7650-4454-A194-D2825AF7C376}"/>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a:xfrm>
          <a:off x="6343650" y="10106025"/>
          <a:ext cx="2905452" cy="14192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recticel.sharepoint.com/teams/P_TIP_GRP-TDWorkspace/Shared%20Documents/General/TID10DT110EN_Trimoterm%20FTV%20-%20Cutting%20List/Verzija%201_4%20-%20Delovna/Arhiv/Trimoterm%20FTV%20-%20Cutting%20List_MultiLanguage.xlsx" TargetMode="External"/><Relationship Id="rId1" Type="http://schemas.openxmlformats.org/officeDocument/2006/relationships/externalLinkPath" Target="Arhiv/Trimoterm%20FTV%20-%20Cutting%20List_MultiLanguag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
      <sheetName val="FTV Panel"/>
      <sheetName val="FTV sharp L corner (trans)"/>
      <sheetName val="FTV sharp U corner (trans)"/>
      <sheetName val="FTV L corner (longi)_Cut"/>
      <sheetName val="FTV L corner (longi)_Full"/>
      <sheetName val="TM"/>
      <sheetName val="FTV round L corner (longi)"/>
      <sheetName val="FTV round U corner (longi)"/>
      <sheetName val="List_Values"/>
      <sheetName val="Updates"/>
    </sheetNames>
    <sheetDataSet>
      <sheetData sheetId="0"/>
      <sheetData sheetId="1"/>
      <sheetData sheetId="2"/>
      <sheetData sheetId="3"/>
      <sheetData sheetId="4"/>
      <sheetData sheetId="5"/>
      <sheetData sheetId="6">
        <row r="68">
          <cell r="B68" t="str">
            <v>Micro-lined profile (M3)</v>
          </cell>
        </row>
      </sheetData>
      <sheetData sheetId="7"/>
      <sheetData sheetId="8"/>
      <sheetData sheetId="9"/>
      <sheetData sheetId="10"/>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F139016-7D01-4D6C-A755-FA9FC0F21499}" name="Table1" displayName="Table1" ref="A23:S35" totalsRowCount="1" headerRowDxfId="562" dataDxfId="560" totalsRowDxfId="558" headerRowBorderDxfId="561" tableBorderDxfId="559" totalsRowBorderDxfId="557">
  <autoFilter ref="A23:S34" xr:uid="{4F139016-7D01-4D6C-A755-FA9FC0F2149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BE8CF264-7BF4-42C1-AA04-67BE6262A852}" name="Fasada/Faza" dataDxfId="556" totalsRowDxfId="555"/>
    <tableColumn id="2" xr3:uid="{35CFCFA7-4202-4B17-A044-83B52234E55E}" name="Položaj" dataDxfId="554" totalsRowDxfId="553"/>
    <tableColumn id="3" xr3:uid="{CE0E28A8-C364-44EC-A79A-550F103E028F}" name="Količina_x000a_Q [kos]" dataDxfId="552" totalsRowDxfId="551"/>
    <tableColumn id="4" xr3:uid="{586C940A-6128-4F5A-A779-15EE5A4D58CF}" name="Dolžina_x000a_L [mm]" dataDxfId="550" totalsRowDxfId="549"/>
    <tableColumn id="5" xr3:uid="{C4F8F1B9-5A38-413B-BE96-748EE95B1879}" name="Debelina_x000a_T [mm]" dataDxfId="548" totalsRowDxfId="547"/>
    <tableColumn id="6" xr3:uid="{4FB36592-EFCE-45DE-B94B-500D40BC2B85}" name="Modul_x000a_M [mm]" dataDxfId="546" totalsRowDxfId="545"/>
    <tableColumn id="7" xr3:uid="{3A054629-1CC2-4F57-9427-DC848AFE7AF0}" name="Vrsta panela" dataDxfId="544" totalsRowDxfId="543"/>
    <tableColumn id="8" xr3:uid="{2370F7F8-D897-46E8-A853-A6DDEDA4A33D}" name="Tip mineralne volne" dataDxfId="542" totalsRowDxfId="541"/>
    <tableColumn id="9" xr3:uid="{83DD4695-7ED3-4EC0-AAF4-418531A0E8FB}" name="Debelina _x000a_(stran A) [mm]" dataDxfId="540" totalsRowDxfId="539"/>
    <tableColumn id="10" xr3:uid="{382CF4B0-3466-41CF-8272-6F747EBCCFA5}" name="Vrsta premaza _x000a_(stran A)" dataDxfId="538" totalsRowDxfId="537"/>
    <tableColumn id="11" xr3:uid="{41C7E862-8ABA-4BAD-BF2D-B11DAABB131A}" name="Barva _x000a_(stran A)" dataDxfId="536" totalsRowDxfId="535"/>
    <tableColumn id="12" xr3:uid="{B7DC16EB-662E-4F6F-A19D-84E09111BF24}" name="Vrsta profila _x000a_(stran A)" dataDxfId="534" totalsRowDxfId="533"/>
    <tableColumn id="13" xr3:uid="{73DA3473-47BB-43B1-A4B5-2722C79D72D3}" name="Debelina _x000a_(stran B) [mm]" dataDxfId="532" totalsRowDxfId="531"/>
    <tableColumn id="14" xr3:uid="{4BCFB6EC-33D7-443D-B0C3-269FF8DE8E9F}" name="Vrsta premaza _x000a_(stran B)" dataDxfId="530" totalsRowDxfId="529"/>
    <tableColumn id="15" xr3:uid="{7FEADF47-C326-4F41-81C1-4C015878057A}" name="Barva _x000a_(stran B)" dataDxfId="528" totalsRowDxfId="527"/>
    <tableColumn id="16" xr3:uid="{9FFBE569-431C-4F26-B97C-93B670363ADD}" name="Vrsta profila _x000a_(stran B)" dataDxfId="526" totalsRowDxfId="525"/>
    <tableColumn id="17" xr3:uid="{B576742D-FF3C-483D-A0E0-8916EED933E6}" name="Opomba" totalsRowLabel="Skupaj [m2]" dataDxfId="524" totalsRowDxfId="523"/>
    <tableColumn id="18" xr3:uid="{154E5888-2910-4B66-904F-5E7B04AD0F4C}" name="Skupaj_x000a_Q×L×M [m2]" totalsRowFunction="sum" dataDxfId="522" totalsRowDxfId="521">
      <calculatedColumnFormula>C24*D24/1000*F24/1000</calculatedColumnFormula>
    </tableColumn>
    <tableColumn id="19" xr3:uid="{B96C915A-A28F-40DB-8530-C48F6451F6A6}" name="Prioriteta" dataDxfId="520" totalsRowDxfId="519"/>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C17A978-52DD-495A-BFE3-80110CAE5F3E}" name="Table2" displayName="Table2" ref="A23:V34" totalsRowCount="1" headerRowDxfId="518" dataDxfId="516" totalsRowDxfId="514" headerRowBorderDxfId="517" tableBorderDxfId="515">
  <autoFilter ref="A23:V33" xr:uid="{2C17A978-52DD-495A-BFE3-80110CAE5F3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autoFilter>
  <tableColumns count="22">
    <tableColumn id="1" xr3:uid="{27D965B5-614F-4501-8D29-890E1A33E24F}" name="Fasada/Faza" dataDxfId="513" totalsRowDxfId="512"/>
    <tableColumn id="2" xr3:uid="{7873B730-04EF-4B11-9B66-DE1DFC794501}" name="Položaj" dataDxfId="511" totalsRowDxfId="510"/>
    <tableColumn id="3" xr3:uid="{3560331A-81D5-45B9-8484-827719CBD92D}" name="Količina_x000a_Q [kos]" dataDxfId="509" totalsRowDxfId="508"/>
    <tableColumn id="4" xr3:uid="{AF910BD4-ECCA-45E5-B77B-F9B1CC7E0D16}" name="A [mm]" dataDxfId="507" totalsRowDxfId="506"/>
    <tableColumn id="5" xr3:uid="{32CBF793-DC36-40B0-BFF9-8808AA20149F}" name="B [mm]" dataDxfId="505" totalsRowDxfId="504"/>
    <tableColumn id="6" xr3:uid="{8BE24C1D-04F7-4FDC-853C-943372BF6D24}" name="Kot_x000a_[°]" dataDxfId="503" totalsRowDxfId="502"/>
    <tableColumn id="7" xr3:uid="{5CBD746A-C963-4EBE-B68F-DD3268C6CFC3}" name="Dimenzija_x000a_L=A+B [mm]" dataDxfId="501" totalsRowDxfId="500">
      <calculatedColumnFormula>D24+E24</calculatedColumnFormula>
    </tableColumn>
    <tableColumn id="8" xr3:uid="{C67437C7-39C9-44E2-B303-98C1525AD571}" name="Debelina_x000a_T [mm]" dataDxfId="499" totalsRowDxfId="498"/>
    <tableColumn id="9" xr3:uid="{C420698B-C018-458C-BE20-C30F90AA4E73}" name="Modul_x000a_M [mm]" dataDxfId="497" totalsRowDxfId="496"/>
    <tableColumn id="10" xr3:uid="{E3752C1F-1D9B-4271-8C52-E173DA8D8EBB}" name="Vrsta panela" dataDxfId="495" totalsRowDxfId="494"/>
    <tableColumn id="11" xr3:uid="{123ADC04-D4C3-4992-B0B4-302D12F4ED71}" name="Tip mineralne volne" dataDxfId="493" totalsRowDxfId="492"/>
    <tableColumn id="12" xr3:uid="{D93C3208-BD6D-4CC9-B970-98DA7483A44B}" name="Debelina _x000a_(stran A) [mm]" dataDxfId="491" totalsRowDxfId="490"/>
    <tableColumn id="13" xr3:uid="{889DE5D6-0BBE-4574-8498-4A60BB3AFD70}" name="Vrsta premaza _x000a_(stran A)" dataDxfId="489" totalsRowDxfId="488"/>
    <tableColumn id="14" xr3:uid="{CDF6F01F-B30D-4044-A429-3CD44EA05056}" name="Barva _x000a_(stran A)" dataDxfId="487" totalsRowDxfId="486"/>
    <tableColumn id="15" xr3:uid="{A515F9C8-8475-4453-BC7E-455479A0AB6E}" name="Vrsta profila _x000a_(stran A)" dataDxfId="485" totalsRowDxfId="484"/>
    <tableColumn id="16" xr3:uid="{13D619F8-7107-4A52-BC13-71A262A10E2D}" name="Debelina _x000a_(stran B) [mm]" dataDxfId="483" totalsRowDxfId="482"/>
    <tableColumn id="17" xr3:uid="{08223D8A-8358-4197-9B80-EB7F709C7E11}" name="Vrsta premaza _x000a_(stran B)" dataDxfId="481" totalsRowDxfId="480"/>
    <tableColumn id="18" xr3:uid="{3AA8E3BB-695F-4C4D-B5EB-DE592AA1CE0B}" name="Barva _x000a_(stran B)" dataDxfId="479" totalsRowDxfId="478"/>
    <tableColumn id="19" xr3:uid="{C83A589C-1940-4611-8AFF-A0D39FD0B3D3}" name="Vrsta profila _x000a_(stran B)" dataDxfId="477" totalsRowDxfId="476"/>
    <tableColumn id="20" xr3:uid="{34D341D3-D809-4197-8DEE-FA55B6611272}" name="Opomba" totalsRowLabel="Skupaj [m2]" dataDxfId="475" totalsRowDxfId="474"/>
    <tableColumn id="21" xr3:uid="{04573AE8-ECBB-4822-B3E7-06CF98AD4391}" name="Skupaj_x000a_Q×L×M [m2]" totalsRowFunction="sum" dataDxfId="473" totalsRowDxfId="472">
      <calculatedColumnFormula>C24*G24/1000*I24/1000</calculatedColumnFormula>
    </tableColumn>
    <tableColumn id="22" xr3:uid="{0545AC59-43AC-47F9-A8FD-A97D23F0C2C1}" name="Prioriteta" dataDxfId="471" totalsRowDxfId="470"/>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507B087-A99C-438F-A888-18652E0704D6}" name="Table3" displayName="Table3" ref="A23:X34" totalsRowCount="1" headerRowDxfId="469" dataDxfId="467" totalsRowDxfId="465" headerRowBorderDxfId="468" tableBorderDxfId="466">
  <autoFilter ref="A23:X33" xr:uid="{2507B087-A99C-438F-A888-18652E0704D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autoFilter>
  <tableColumns count="24">
    <tableColumn id="1" xr3:uid="{60C5C050-994A-4D7D-9065-A37C3AB9A3DB}" name="Fasada/Faza" dataDxfId="464" totalsRowDxfId="463"/>
    <tableColumn id="2" xr3:uid="{1D1F8AE2-1D2F-417C-99A5-CC7E6DD57A45}" name="Položaj" dataDxfId="462" totalsRowDxfId="461"/>
    <tableColumn id="3" xr3:uid="{754C2A6D-1410-4F53-BD07-39D39C563B5B}" name="Količina_x000a_Q [kos]" dataDxfId="460" totalsRowDxfId="459"/>
    <tableColumn id="4" xr3:uid="{D7183F2F-9734-4FB8-A825-E5A9B84037FE}" name="A [mm]" dataDxfId="458" totalsRowDxfId="457"/>
    <tableColumn id="5" xr3:uid="{86E899FD-4403-47BC-8C25-DDB40B692850}" name="B [mm]" dataDxfId="456" totalsRowDxfId="455"/>
    <tableColumn id="6" xr3:uid="{B4412B5E-8184-457B-81EF-5EF8AA0D764B}" name="C [mm]" dataDxfId="454" totalsRowDxfId="453"/>
    <tableColumn id="7" xr3:uid="{D98DA0F3-3E84-4D44-B700-37A428E74E04}" name="Kot_x000a_a [°]" dataDxfId="452" totalsRowDxfId="451"/>
    <tableColumn id="8" xr3:uid="{8FFEBA9B-39DF-4D9B-96B2-A05BBB44DB9D}" name="Kot_x000a_c [°]" dataDxfId="450" totalsRowDxfId="449"/>
    <tableColumn id="9" xr3:uid="{9D200C25-CE6C-417F-A6CE-8A79F7476CF7}" name="Dolžina_x000a_L=A+B+C [mm]" dataDxfId="448" totalsRowDxfId="447">
      <calculatedColumnFormula>D24+E24+F24</calculatedColumnFormula>
    </tableColumn>
    <tableColumn id="10" xr3:uid="{D11D6CC8-6D9A-41CB-AC74-7C96085627CE}" name="Debelina_x000a_T [mm]" dataDxfId="446" totalsRowDxfId="445"/>
    <tableColumn id="11" xr3:uid="{11114EC3-1B94-47BC-9226-E8F7611CC8CD}" name="Modul_x000a_M [mm]" dataDxfId="444" totalsRowDxfId="443"/>
    <tableColumn id="12" xr3:uid="{5A6E47B1-C05D-4DA5-B7F4-286C38151A9A}" name="Vrsta panela" dataDxfId="442" totalsRowDxfId="441"/>
    <tableColumn id="13" xr3:uid="{154CC220-25F1-4B8D-A315-D1F495E17257}" name="Tip mineralne volne" dataDxfId="440" totalsRowDxfId="439"/>
    <tableColumn id="14" xr3:uid="{BA0E1E42-5EC8-43AE-81B7-3A97FB3F0A92}" name="Debelina _x000a_(stran A) [mm]" dataDxfId="438" totalsRowDxfId="437"/>
    <tableColumn id="15" xr3:uid="{B33887AF-65E3-496E-83FC-B174E7179D0D}" name="Vrsta premaza _x000a_(stran A)" dataDxfId="436" totalsRowDxfId="435"/>
    <tableColumn id="16" xr3:uid="{4878DAEB-09EB-4723-8D85-BEAE8F13AC0A}" name="Barva _x000a_(stran A)" dataDxfId="434" totalsRowDxfId="433"/>
    <tableColumn id="17" xr3:uid="{8353F4D5-0A1E-468A-9003-EB7235C3017B}" name="Vrsta profila _x000a_(stran A)" dataDxfId="432" totalsRowDxfId="431"/>
    <tableColumn id="18" xr3:uid="{BBDE6B01-5DAE-4A5A-9999-E2C8A693F075}" name="Debelina _x000a_(stran B) [mm]" dataDxfId="430" totalsRowDxfId="429"/>
    <tableColumn id="19" xr3:uid="{12374765-5B8E-4D5F-9859-D5FC04636A9D}" name="Vrsta premaza _x000a_(stran B)" dataDxfId="428" totalsRowDxfId="427"/>
    <tableColumn id="20" xr3:uid="{6927A20C-4580-4454-907E-71A7FB70EB5F}" name="Barva _x000a_(stran B)" dataDxfId="426" totalsRowDxfId="425"/>
    <tableColumn id="21" xr3:uid="{5F62A0F2-21A9-4D06-916F-DC5C76DF23E2}" name="Vrsta profila _x000a_(stran B)" dataDxfId="424" totalsRowDxfId="423"/>
    <tableColumn id="22" xr3:uid="{CFAEDB25-3FFF-4FC7-B743-037E43F5BD61}" name="Opomba" totalsRowLabel="Skupaj [m2]" dataDxfId="422" totalsRowDxfId="421"/>
    <tableColumn id="23" xr3:uid="{BEFEA0C4-D9AF-4E4B-98BE-CDE5279EC6EE}" name="Skupaj_x000a_Q×L×M [m2]" totalsRowFunction="sum" dataDxfId="420" totalsRowDxfId="419">
      <calculatedColumnFormula>C24*I24/1000*K24/1000</calculatedColumnFormula>
    </tableColumn>
    <tableColumn id="24" xr3:uid="{0C337A8F-C818-4C4F-A88C-9B7F14601973}" name="Prioriteta" dataDxfId="418" totalsRowDxfId="417"/>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206C8A1-3FA4-4305-B685-BAB2767C8AEE}" name="Table4" displayName="Table4" ref="A23:W34" totalsRowCount="1" headerRowDxfId="416" dataDxfId="414" totalsRowDxfId="412" headerRowBorderDxfId="415" tableBorderDxfId="413">
  <autoFilter ref="A23:W33" xr:uid="{B206C8A1-3FA4-4305-B685-BAB2767C8AE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autoFilter>
  <tableColumns count="23">
    <tableColumn id="1" xr3:uid="{CB38CBDF-B023-4516-9CCE-DCE0804CCAEA}" name="Fasada/Faza" dataDxfId="411" totalsRowDxfId="410"/>
    <tableColumn id="2" xr3:uid="{7BF006FC-95A9-4B0C-BB59-34376B1E7B9F}" name="Položaj" dataDxfId="409" totalsRowDxfId="408"/>
    <tableColumn id="3" xr3:uid="{144BD673-93BA-4445-84A3-742F273471C3}" name="Količina_x000a_Q [kos]" dataDxfId="407" totalsRowDxfId="406"/>
    <tableColumn id="4" xr3:uid="{5C34D670-EEF9-4F5F-A4FD-84DAE009C7A9}" name="A [mm]" dataDxfId="405" totalsRowDxfId="404"/>
    <tableColumn id="5" xr3:uid="{23DC54B7-3B42-40B6-90C9-5EEA10D55981}" name="B [mm]" dataDxfId="403" totalsRowDxfId="402"/>
    <tableColumn id="6" xr3:uid="{FC3E9D10-6A8C-4242-997B-AECE1D7B3EF2}" name="Dimenzija_x000a_A+B [mm]" dataDxfId="401" totalsRowDxfId="400">
      <calculatedColumnFormula>D24+E24</calculatedColumnFormula>
    </tableColumn>
    <tableColumn id="7" xr3:uid="{CBC2D980-B86B-4DC2-BED5-3ECC949CC463}" name="Kot_x000a_[°]" dataDxfId="399" totalsRowDxfId="398"/>
    <tableColumn id="8" xr3:uid="{2BBA7436-98CE-4E56-85C6-F956CDA991DA}" name="Dolžina_x000a_L [mm]" dataDxfId="397" totalsRowDxfId="396"/>
    <tableColumn id="9" xr3:uid="{0049F575-EC8D-4EC0-BE3E-8F93F387528A}" name="Debelina_x000a_T [mm]" dataDxfId="395" totalsRowDxfId="394"/>
    <tableColumn id="10" xr3:uid="{9E03AEF5-23C4-4D48-809A-1AEBF29A33A7}" name="Modul_x000a_M [mm]" dataDxfId="393" totalsRowDxfId="392"/>
    <tableColumn id="11" xr3:uid="{9FF8FAAB-05D7-4E36-872B-784789EED0F3}" name="Vrsta panela" dataDxfId="391" totalsRowDxfId="390"/>
    <tableColumn id="12" xr3:uid="{CCCF10DA-A7A4-492D-BBFE-DEFB51F77810}" name="Tip mineralne volne" dataDxfId="389" totalsRowDxfId="388"/>
    <tableColumn id="13" xr3:uid="{BF56825D-6193-4E0D-BED0-63FA5CA351A4}" name="Debelina _x000a_(stran A) [mm]" dataDxfId="387" totalsRowDxfId="386"/>
    <tableColumn id="14" xr3:uid="{AC0E8C39-0CCB-4B26-946B-8BDC9392F9C4}" name="Vrsta premaza _x000a_(stran A)" dataDxfId="385" totalsRowDxfId="384"/>
    <tableColumn id="15" xr3:uid="{6561BD22-12AA-441F-95FB-68D574FB766F}" name="Barva _x000a_(stran A)" dataDxfId="383" totalsRowDxfId="382"/>
    <tableColumn id="16" xr3:uid="{C8DB97AC-8C18-416A-BE1C-295B4B9AC9CC}" name="Vrsta profila _x000a_(stran A)" dataDxfId="381" totalsRowDxfId="380"/>
    <tableColumn id="17" xr3:uid="{1FB864E2-71E3-4CC8-BA43-0895A923C186}" name="Debelina _x000a_(stran B) [mm]" dataDxfId="379" totalsRowDxfId="378"/>
    <tableColumn id="18" xr3:uid="{783B6848-E2AE-4A19-A515-EBA6D596B454}" name="Vrsta premaza _x000a_(stran B)" dataDxfId="377" totalsRowDxfId="376"/>
    <tableColumn id="19" xr3:uid="{5B5C1A73-911F-4B04-AFF4-FFE573179FD0}" name="Barva _x000a_(stran B)" dataDxfId="375" totalsRowDxfId="374"/>
    <tableColumn id="20" xr3:uid="{42B515E7-EEA5-45F7-BF24-E31412722B85}" name="Vrsta profila _x000a_(stran B)" dataDxfId="373" totalsRowDxfId="372"/>
    <tableColumn id="21" xr3:uid="{E1D5FF62-D6CD-48CA-9F69-61F7535AE8FA}" name="Opomba" totalsRowLabel="Skupaj [m2]" dataDxfId="371" totalsRowDxfId="370"/>
    <tableColumn id="22" xr3:uid="{999DB76C-E3BD-4EBC-BDD9-EEB7496FEF38}" name="Skupaj_x000a_Q×L×M [m2]" totalsRowFunction="sum" dataDxfId="369" totalsRowDxfId="368">
      <calculatedColumnFormula>C24*H24/1000*J24/1000</calculatedColumnFormula>
    </tableColumn>
    <tableColumn id="23" xr3:uid="{5AAB5E49-BAE1-40F1-84D8-2001699FAFDA}" name="Prioriteta" dataDxfId="367" totalsRowDxfId="366"/>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A232FEFE-6C61-4BF5-BF5B-E12928B2943A}" name="Table48" displayName="Table48" ref="A23:W34" totalsRowCount="1" headerRowDxfId="365" dataDxfId="363" totalsRowDxfId="361" headerRowBorderDxfId="364" tableBorderDxfId="362">
  <autoFilter ref="A23:W33" xr:uid="{B206C8A1-3FA4-4305-B685-BAB2767C8AE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autoFilter>
  <tableColumns count="23">
    <tableColumn id="1" xr3:uid="{D8E33CDE-964D-44BF-9C34-3D48F6707512}" name="Fasada/Faza" dataDxfId="360" totalsRowDxfId="359"/>
    <tableColumn id="2" xr3:uid="{C0FF0D3B-B15A-4DC4-9848-47C127B3DB87}" name="Položaj" dataDxfId="358" totalsRowDxfId="357"/>
    <tableColumn id="3" xr3:uid="{50E126EB-A32F-4D31-8AB6-EA040C2F3B54}" name="Količina_x000a_Q [kos]" dataDxfId="356" totalsRowDxfId="355"/>
    <tableColumn id="4" xr3:uid="{28B0868F-C921-4CD2-9C05-17A6D6D49F74}" name="A [mm]" dataDxfId="354" totalsRowDxfId="353"/>
    <tableColumn id="5" xr3:uid="{F785B4FF-2FB4-46FC-B068-99D388E37782}" name="B [mm]" dataDxfId="352" totalsRowDxfId="351"/>
    <tableColumn id="6" xr3:uid="{7A249C3F-7A1C-4058-8395-018FFDD7726A}" name="Dimenzija_x000a_A+B [mm]" dataDxfId="350" totalsRowDxfId="349">
      <calculatedColumnFormula>D24+E24</calculatedColumnFormula>
    </tableColumn>
    <tableColumn id="7" xr3:uid="{568C61BD-D9CA-4C14-9442-CA557641C3FB}" name="Kot_x000a_[°]" dataDxfId="348" totalsRowDxfId="347"/>
    <tableColumn id="8" xr3:uid="{F25EF52F-B300-4001-B5B2-44516F434870}" name="Dolžina_x000a_L [mm]" dataDxfId="346" totalsRowDxfId="345"/>
    <tableColumn id="9" xr3:uid="{73C41D59-DE74-4315-96CE-DC96662619D6}" name="Debelina_x000a_T [mm]" dataDxfId="344" totalsRowDxfId="343"/>
    <tableColumn id="10" xr3:uid="{613FC38A-8919-4454-ABDC-ABB3EA1CE58D}" name="Modul_x000a_M [mm]" dataDxfId="342" totalsRowDxfId="341"/>
    <tableColumn id="11" xr3:uid="{F8F86200-EF2A-4192-9096-4F95E068BE99}" name="Vrsta panela" dataDxfId="340" totalsRowDxfId="339"/>
    <tableColumn id="12" xr3:uid="{B973C435-7660-429F-B9E4-079628BBC8C0}" name="Tip mineralne volne" dataDxfId="338" totalsRowDxfId="337"/>
    <tableColumn id="13" xr3:uid="{688D9597-0D62-45B9-8441-7C39635F8F5E}" name="Debelina _x000a_(stran A) [mm]" dataDxfId="336" totalsRowDxfId="335"/>
    <tableColumn id="14" xr3:uid="{A5F3989C-6360-4D1D-A909-22E9F8089196}" name="Vrsta premaza _x000a_(stran A)" dataDxfId="334" totalsRowDxfId="333"/>
    <tableColumn id="15" xr3:uid="{7F6B142A-69CF-4252-B1E5-9D35D53188DA}" name="Barva _x000a_(stran A)" dataDxfId="332" totalsRowDxfId="331"/>
    <tableColumn id="16" xr3:uid="{E4E0869D-EEED-474D-BE61-9BEC8A96E076}" name="Vrsta profila _x000a_(stran A)" dataDxfId="330" totalsRowDxfId="329"/>
    <tableColumn id="17" xr3:uid="{68E346CF-A2F7-4B33-9832-847348389D03}" name="Debelina _x000a_(stran B) [mm]" dataDxfId="328" totalsRowDxfId="327"/>
    <tableColumn id="18" xr3:uid="{E843AAB7-6BDE-4264-A323-C22AAEF57720}" name="Vrsta premaza _x000a_(stran B)" dataDxfId="326" totalsRowDxfId="325"/>
    <tableColumn id="19" xr3:uid="{52F52D61-E9E7-4755-B035-7626375CDC34}" name="Barva _x000a_(stran B)" dataDxfId="324" totalsRowDxfId="323"/>
    <tableColumn id="20" xr3:uid="{CCD4A2C1-A84E-4F59-96ED-75972F66C710}" name="Vrsta profila _x000a_(stran B)" dataDxfId="322" totalsRowDxfId="321"/>
    <tableColumn id="21" xr3:uid="{39707367-3F0C-4E05-A69A-6AD60019C291}" name="Opomba" totalsRowLabel="Skupaj [m2]" dataDxfId="320" totalsRowDxfId="319"/>
    <tableColumn id="22" xr3:uid="{D096B6C9-E209-4893-A7D0-B7ACAB2C44A3}" name="Skupaj_x000a_Q×L×M [m2]" totalsRowFunction="sum" dataDxfId="318" totalsRowDxfId="317">
      <calculatedColumnFormula>C24*H24/1000*J24/1000</calculatedColumnFormula>
    </tableColumn>
    <tableColumn id="23" xr3:uid="{125F56FE-8010-44D2-9F8C-A0EAEC14CFF6}" name="Prioriteta" dataDxfId="316" totalsRowDxfId="315"/>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C344FDB-557E-422B-B999-3A36CEDEBD8A}" name="Table5" displayName="Table5" ref="A23:W34" totalsRowCount="1" headerRowDxfId="314" dataDxfId="312" totalsRowDxfId="310" headerRowBorderDxfId="313" tableBorderDxfId="311">
  <autoFilter ref="A23:W33" xr:uid="{3C344FDB-557E-422B-B999-3A36CEDEBD8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autoFilter>
  <tableColumns count="23">
    <tableColumn id="1" xr3:uid="{E21214B7-32E9-455F-A84E-6CC191529108}" name="Fasada/Faza" dataDxfId="309" totalsRowDxfId="308"/>
    <tableColumn id="2" xr3:uid="{414E04E1-95A1-4376-894F-43EF368AA0CC}" name="Položaj" dataDxfId="307" totalsRowDxfId="306"/>
    <tableColumn id="3" xr3:uid="{E7833184-7D64-4C93-BD53-54F90A62C7AC}" name="Količina_x000a_Q [kos]" dataDxfId="305" totalsRowDxfId="304"/>
    <tableColumn id="4" xr3:uid="{10970EB0-8706-4E53-8CA6-D1B81F1C1C0B}" name="A [mm]" dataDxfId="303" totalsRowDxfId="302"/>
    <tableColumn id="5" xr3:uid="{5E311371-F710-4D29-9AC5-847BF53F00B4}" name="B [mm]" dataDxfId="301" totalsRowDxfId="300"/>
    <tableColumn id="6" xr3:uid="{6AC844A3-7219-48FB-899B-C2A36C936FF3}" name="Dimenzija_x000a_A+B [mm]" dataDxfId="299" totalsRowDxfId="298">
      <calculatedColumnFormula>D24+E24</calculatedColumnFormula>
    </tableColumn>
    <tableColumn id="7" xr3:uid="{D6D57AA4-BABE-4654-8098-42173355E834}" name="Kot_x000a_[°]" dataDxfId="297" totalsRowDxfId="296"/>
    <tableColumn id="8" xr3:uid="{1CB59856-11AA-49CD-94D8-D4E88CC4B925}" name="Dolžina_x000a_L [mm]" dataDxfId="295" totalsRowDxfId="294"/>
    <tableColumn id="9" xr3:uid="{6F0A46B4-D219-4E85-928D-ECC55754C441}" name="Debelina_x000a_T [mm]" dataDxfId="293" totalsRowDxfId="292"/>
    <tableColumn id="10" xr3:uid="{892349F1-B421-4857-81F9-3373E3D0D60C}" name="Modul_x000a_M [mm]" dataDxfId="291" totalsRowDxfId="290"/>
    <tableColumn id="11" xr3:uid="{CEE97438-8AC2-405E-9DBA-A12FE420C113}" name="Vrsta panela" dataDxfId="289" totalsRowDxfId="288"/>
    <tableColumn id="12" xr3:uid="{AC614D02-4731-40C2-8E14-3F43941C33F6}" name="Tip mineralne volne" dataDxfId="287" totalsRowDxfId="286"/>
    <tableColumn id="13" xr3:uid="{4EE33101-2235-4F07-963F-04613BD088E0}" name="Debelina _x000a_(stran A) [mm]" dataDxfId="285" totalsRowDxfId="284"/>
    <tableColumn id="14" xr3:uid="{302B613E-9D8F-466A-B03F-EDE83F11FE16}" name="Vrsta premaza _x000a_(stran A)" dataDxfId="283" totalsRowDxfId="282"/>
    <tableColumn id="15" xr3:uid="{B610B2A9-F1C3-48A4-A434-3DE9EE4BE050}" name="Barva _x000a_(stran A)" dataDxfId="281" totalsRowDxfId="280"/>
    <tableColumn id="16" xr3:uid="{051B4C43-7FCE-46C5-846F-68C48A6E4C48}" name="Vrsta profila _x000a_(stran A)" dataDxfId="279" totalsRowDxfId="278"/>
    <tableColumn id="17" xr3:uid="{EFA451C9-E9C9-439F-8350-C0279E6687F4}" name="Debelina _x000a_(stran B) [mm]" dataDxfId="277" totalsRowDxfId="276"/>
    <tableColumn id="18" xr3:uid="{8E7DF73A-8C79-410E-819E-CE56DE533AFB}" name="Vrsta premaza _x000a_(stran B)" dataDxfId="275" totalsRowDxfId="274"/>
    <tableColumn id="19" xr3:uid="{22B018EB-D5D6-4D0C-9769-E24FF452F9C7}" name="Barva _x000a_(stran B)" dataDxfId="273" totalsRowDxfId="272"/>
    <tableColumn id="20" xr3:uid="{2E040F63-CAA2-47B1-80CD-5387925A38F3}" name="Vrsta profila _x000a_(stran B)" dataDxfId="271" totalsRowDxfId="270"/>
    <tableColumn id="21" xr3:uid="{089A5283-3914-48AE-8A4C-151E776745A3}" name="Opomba" totalsRowLabel="Skupaj [m2]" dataDxfId="269" totalsRowDxfId="268"/>
    <tableColumn id="22" xr3:uid="{C4A01874-3EF0-43B0-99A7-15FC4F07F461}" name="Skupaj_x000a_Q×L×M [m2]" totalsRowFunction="sum" dataDxfId="267" totalsRowDxfId="266">
      <calculatedColumnFormula>C24*H24/1000*J24/1000</calculatedColumnFormula>
    </tableColumn>
    <tableColumn id="23" xr3:uid="{9863D978-B613-48C2-9722-0493C7318FB1}" name="Prioriteta" dataDxfId="265" totalsRowDxfId="264"/>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BF025AAE-2931-4E17-97AA-3D6C8CD049D4}" name="Table6" displayName="Table6" ref="A23:Y34" totalsRowCount="1" headerRowDxfId="263" dataDxfId="261" totalsRowDxfId="259" headerRowBorderDxfId="262" tableBorderDxfId="260">
  <autoFilter ref="A23:Y33" xr:uid="{BF025AAE-2931-4E17-97AA-3D6C8CD049D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autoFilter>
  <tableColumns count="25">
    <tableColumn id="1" xr3:uid="{5D4EF081-D5F2-47F8-9F4F-5C8DCAE2F1D9}" name="Fasada/Faza" dataDxfId="258" totalsRowDxfId="257"/>
    <tableColumn id="2" xr3:uid="{B87F712C-69DA-4ADC-BE2A-27963FD0CC0B}" name="Položaj" dataDxfId="256" totalsRowDxfId="255"/>
    <tableColumn id="3" xr3:uid="{ECE45E54-5776-4BA2-9699-44D2C3091094}" name="Količina_x000a_Q [kos]" dataDxfId="254" totalsRowDxfId="253"/>
    <tableColumn id="4" xr3:uid="{9211800F-A1A2-4DA5-8150-437F27B5F8E3}" name="A [mm]" dataDxfId="252" totalsRowDxfId="251"/>
    <tableColumn id="5" xr3:uid="{EEB5ECC6-BEA3-4AA2-AE0A-CF533A944457}" name="B [mm]" dataDxfId="250" totalsRowDxfId="249"/>
    <tableColumn id="6" xr3:uid="{43462FFE-D6E9-4E90-BDB2-C34315A7A747}" name="C [mm]" dataDxfId="248" totalsRowDxfId="247"/>
    <tableColumn id="7" xr3:uid="{1C304616-B0D5-465F-AA04-1AC12FCBD9C4}" name="Dimenzija_x000a_A+B+C [mm]" dataDxfId="246" totalsRowDxfId="245">
      <calculatedColumnFormula>D24+E24+F24</calculatedColumnFormula>
    </tableColumn>
    <tableColumn id="8" xr3:uid="{E729B8B3-6085-4DAD-A595-72E167BD7EEC}" name="Kot_x000a_a [°]" dataDxfId="244" totalsRowDxfId="243"/>
    <tableColumn id="9" xr3:uid="{F80BBEBA-B874-4A35-B42F-779F1AA730B6}" name="Kot_x000a_c [°]" dataDxfId="242" totalsRowDxfId="241"/>
    <tableColumn id="10" xr3:uid="{E75D845E-355D-4589-8C58-8D6DA34B7951}" name="Dolžina_x000a_L [mm]" dataDxfId="240" totalsRowDxfId="239"/>
    <tableColumn id="11" xr3:uid="{4A50F7C3-C8C6-4F2E-AF84-947630247239}" name="Debelina_x000a_T [mm]" dataDxfId="238" totalsRowDxfId="237"/>
    <tableColumn id="12" xr3:uid="{57CB8E0F-8510-4886-B268-E42D2FD165C2}" name="Modul_x000a_M [mm]" dataDxfId="236" totalsRowDxfId="235"/>
    <tableColumn id="13" xr3:uid="{31B21902-45C3-4E53-BC77-983D7BA77864}" name="Vrsta panela" dataDxfId="234" totalsRowDxfId="233"/>
    <tableColumn id="14" xr3:uid="{C9D99160-9EF6-419A-AA41-A5CD1010DDA6}" name="Tip mineralne volne" dataDxfId="232" totalsRowDxfId="231"/>
    <tableColumn id="15" xr3:uid="{BA4FEF8D-205D-45EB-BC4A-950E478F9C34}" name="Debelina _x000a_(stran A) [mm]" dataDxfId="230" totalsRowDxfId="229"/>
    <tableColumn id="16" xr3:uid="{CFE4FFC4-749F-4F39-A8A9-862100575C94}" name="Vrsta premaza _x000a_(stran A)" dataDxfId="228" totalsRowDxfId="227"/>
    <tableColumn id="17" xr3:uid="{07BA0C9C-6D0B-445E-B8E7-B35E551E5469}" name="Barva _x000a_(stran A)" dataDxfId="226" totalsRowDxfId="225"/>
    <tableColumn id="18" xr3:uid="{8683BCB0-5485-40E1-8BB4-13A85F5418D1}" name="Vrsta profila _x000a_(stran A)" dataDxfId="224" totalsRowDxfId="223"/>
    <tableColumn id="19" xr3:uid="{C65C4D47-73B1-4CEF-8C58-7190E4015D51}" name="Debelina _x000a_(stran B) [mm]" dataDxfId="222" totalsRowDxfId="221"/>
    <tableColumn id="20" xr3:uid="{0A19CF92-BAD4-4235-A5C3-AE602A0944C0}" name="Vrsta premaza _x000a_(stran B)" dataDxfId="220" totalsRowDxfId="219"/>
    <tableColumn id="21" xr3:uid="{350740CF-B087-4334-BCF0-EB357D0C343E}" name="Barva _x000a_(stran B)" dataDxfId="218" totalsRowDxfId="217"/>
    <tableColumn id="22" xr3:uid="{EF508185-183F-418E-9E81-1751BB937921}" name="Vrsta profila _x000a_(stran B)" dataDxfId="216" totalsRowDxfId="215"/>
    <tableColumn id="23" xr3:uid="{81F53799-C75C-4774-BD44-67D385D85806}" name="Opomba" totalsRowLabel="Skupaj [m2]" dataDxfId="214" totalsRowDxfId="213"/>
    <tableColumn id="24" xr3:uid="{0695AF34-C0C0-4996-99C2-35C8200D6099}" name="Skupaj_x000a_Q×L×M [m2]" totalsRowFunction="sum" dataDxfId="212" totalsRowDxfId="211">
      <calculatedColumnFormula>C24*J24/1000*L24/1000</calculatedColumnFormula>
    </tableColumn>
    <tableColumn id="25" xr3:uid="{8540300C-D353-4162-BFDC-F402AACE7CBE}" name="Prioriteta" dataDxfId="210" totalsRowDxfId="209"/>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trimo-group.com/files/downloads/Trimoterm%20Technical%20Specification.pdf" TargetMode="External"/><Relationship Id="rId7" Type="http://schemas.openxmlformats.org/officeDocument/2006/relationships/vmlDrawing" Target="../drawings/vmlDrawing1.vml"/><Relationship Id="rId2" Type="http://schemas.openxmlformats.org/officeDocument/2006/relationships/hyperlink" Target="https://www.trimo-group.com/files/downloads/Packaging%20transport%20and%20storage%20for%20Trimo%20products.pdf" TargetMode="External"/><Relationship Id="rId1" Type="http://schemas.openxmlformats.org/officeDocument/2006/relationships/hyperlink" Target="https://www.trimo-group.com/files/downloads/Trimoterm%20Fireproof%20Panels%20Brochure.pdf"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trimo-group.com/files/downloads/Horizontal%20Fa%C3%A7ade%20System%20Trimoterm%20FTV.pdf" TargetMode="External"/></Relationships>
</file>

<file path=xl/worksheets/_rels/sheet2.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imo-group.com/files/downloads/Trimoterm%20Technical%20Specification.pdf" TargetMode="External"/><Relationship Id="rId7" Type="http://schemas.openxmlformats.org/officeDocument/2006/relationships/vmlDrawing" Target="../drawings/vmlDrawing2.vml"/><Relationship Id="rId2" Type="http://schemas.openxmlformats.org/officeDocument/2006/relationships/hyperlink" Target="https://www.trimo-group.com/files/downloads/Packaging%20transport%20and%20storage%20for%20Trimo%20products.pdf" TargetMode="External"/><Relationship Id="rId1" Type="http://schemas.openxmlformats.org/officeDocument/2006/relationships/hyperlink" Target="https://www.trimo-group.com/files/downloads/Trimoterm%20Fireproof%20Panels%20Brochure.pdf" TargetMode="External"/><Relationship Id="rId6" Type="http://schemas.openxmlformats.org/officeDocument/2006/relationships/drawing" Target="../drawings/drawing2.xml"/><Relationship Id="rId5" Type="http://schemas.openxmlformats.org/officeDocument/2006/relationships/printerSettings" Target="../printerSettings/printerSettings2.bin"/><Relationship Id="rId4" Type="http://schemas.openxmlformats.org/officeDocument/2006/relationships/hyperlink" Target="https://www.trimo-group.com/files/downloads/Horizontal%20Fa%C3%A7ade%20System%20Trimoterm%20FTV.pdf" TargetMode="External"/><Relationship Id="rId9"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2.xml"/><Relationship Id="rId4" Type="http://schemas.openxmlformats.org/officeDocument/2006/relationships/table" Target="../tables/table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omments" Target="../comments3.xml"/><Relationship Id="rId4" Type="http://schemas.openxmlformats.org/officeDocument/2006/relationships/table" Target="../tables/table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omments" Target="../comments4.xml"/><Relationship Id="rId4" Type="http://schemas.openxmlformats.org/officeDocument/2006/relationships/table" Target="../tables/table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omments" Target="../comments5.xml"/><Relationship Id="rId4" Type="http://schemas.openxmlformats.org/officeDocument/2006/relationships/table" Target="../tables/table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omments" Target="../comments6.xml"/><Relationship Id="rId4" Type="http://schemas.openxmlformats.org/officeDocument/2006/relationships/table" Target="../tables/table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comments" Target="../comments7.xml"/><Relationship Id="rId4" Type="http://schemas.openxmlformats.org/officeDocument/2006/relationships/table" Target="../tables/table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E3134-24B3-4C88-B6AF-A73AF4960B35}">
  <sheetPr codeName="Sheet1"/>
  <dimension ref="A1:P166"/>
  <sheetViews>
    <sheetView showGridLines="0" zoomScaleNormal="100" zoomScaleSheetLayoutView="85" workbookViewId="0">
      <selection activeCell="C3" sqref="C3"/>
    </sheetView>
  </sheetViews>
  <sheetFormatPr defaultRowHeight="14.25" x14ac:dyDescent="0.2"/>
  <cols>
    <col min="1" max="1" width="17.625" customWidth="1"/>
    <col min="2" max="2" width="14.625" customWidth="1"/>
    <col min="3" max="3" width="10.625" customWidth="1"/>
    <col min="4" max="6" width="9" customWidth="1"/>
  </cols>
  <sheetData>
    <row r="1" spans="1:16" s="72" customFormat="1" ht="15" x14ac:dyDescent="0.25">
      <c r="B1" s="73"/>
    </row>
    <row r="2" spans="1:16" s="72" customFormat="1" ht="26.25" x14ac:dyDescent="0.4">
      <c r="A2" s="75"/>
      <c r="B2" s="73"/>
      <c r="C2" s="76" t="s">
        <v>54</v>
      </c>
    </row>
    <row r="3" spans="1:16" s="72" customFormat="1" ht="15.75" x14ac:dyDescent="0.25">
      <c r="C3" s="77" t="s">
        <v>55</v>
      </c>
      <c r="D3" s="78" t="str" cm="1">
        <f t="array" ref="D3">LOOKUP(2,1/(Updates!A:A&lt;&gt;""),Updates!A:A)</f>
        <v>1.4</v>
      </c>
      <c r="E3" s="89" t="s">
        <v>139</v>
      </c>
      <c r="F3" s="75"/>
    </row>
    <row r="4" spans="1:16" s="72" customFormat="1" x14ac:dyDescent="0.2"/>
    <row r="6" spans="1:16" ht="15" x14ac:dyDescent="0.25">
      <c r="F6" s="1" t="s">
        <v>117</v>
      </c>
      <c r="L6" s="107" t="s">
        <v>118</v>
      </c>
    </row>
    <row r="7" spans="1:16" x14ac:dyDescent="0.2">
      <c r="F7" s="106" t="s">
        <v>119</v>
      </c>
    </row>
    <row r="8" spans="1:16" ht="15" x14ac:dyDescent="0.25">
      <c r="F8" s="131"/>
      <c r="G8" s="131"/>
      <c r="H8" s="131"/>
      <c r="I8" s="131"/>
      <c r="J8" s="131"/>
      <c r="K8" s="131"/>
      <c r="L8" s="108" t="s">
        <v>117</v>
      </c>
      <c r="M8" s="109"/>
      <c r="N8" s="109"/>
      <c r="O8" s="110" t="s">
        <v>50</v>
      </c>
      <c r="P8" s="110" t="s">
        <v>51</v>
      </c>
    </row>
    <row r="9" spans="1:16" x14ac:dyDescent="0.2">
      <c r="F9" s="131"/>
      <c r="G9" s="131"/>
      <c r="H9" s="131"/>
      <c r="I9" s="131"/>
      <c r="J9" s="131"/>
      <c r="K9" s="131"/>
      <c r="L9" s="111" t="s">
        <v>120</v>
      </c>
      <c r="M9" s="112"/>
      <c r="N9" s="112"/>
      <c r="O9" s="113" t="s">
        <v>52</v>
      </c>
      <c r="P9" s="113" t="s">
        <v>52</v>
      </c>
    </row>
    <row r="10" spans="1:16" x14ac:dyDescent="0.2">
      <c r="F10" s="131"/>
      <c r="G10" s="131"/>
      <c r="H10" s="131"/>
      <c r="I10" s="131"/>
      <c r="J10" s="131"/>
      <c r="K10" s="131"/>
      <c r="L10" s="111" t="s">
        <v>121</v>
      </c>
      <c r="M10" s="112"/>
      <c r="N10" s="112"/>
      <c r="O10" s="113" t="s">
        <v>52</v>
      </c>
      <c r="P10" s="113" t="s">
        <v>52</v>
      </c>
    </row>
    <row r="11" spans="1:16" x14ac:dyDescent="0.2">
      <c r="F11" s="106" t="s">
        <v>155</v>
      </c>
      <c r="L11" s="111" t="s">
        <v>119</v>
      </c>
      <c r="M11" s="114"/>
      <c r="N11" s="114"/>
      <c r="O11" s="113" t="s">
        <v>52</v>
      </c>
      <c r="P11" s="113" t="s">
        <v>52</v>
      </c>
    </row>
    <row r="12" spans="1:16" x14ac:dyDescent="0.2">
      <c r="F12" s="131"/>
      <c r="G12" s="131"/>
      <c r="H12" s="131"/>
      <c r="I12" s="131"/>
      <c r="J12" s="131"/>
      <c r="K12" s="131"/>
      <c r="L12" s="111" t="s">
        <v>156</v>
      </c>
      <c r="M12" s="114"/>
      <c r="N12" s="114"/>
      <c r="O12" s="113" t="s">
        <v>52</v>
      </c>
      <c r="P12" s="113" t="s">
        <v>52</v>
      </c>
    </row>
    <row r="13" spans="1:16" x14ac:dyDescent="0.2">
      <c r="F13" s="131"/>
      <c r="G13" s="131"/>
      <c r="H13" s="131"/>
      <c r="I13" s="131"/>
      <c r="J13" s="131"/>
      <c r="K13" s="131"/>
      <c r="L13" s="111" t="s">
        <v>157</v>
      </c>
      <c r="M13" s="114"/>
      <c r="N13" s="114"/>
      <c r="O13" s="115"/>
      <c r="P13" s="113" t="s">
        <v>52</v>
      </c>
    </row>
    <row r="14" spans="1:16" x14ac:dyDescent="0.2">
      <c r="F14" s="131"/>
      <c r="G14" s="131"/>
      <c r="H14" s="131"/>
      <c r="I14" s="131"/>
      <c r="J14" s="131"/>
      <c r="K14" s="131"/>
      <c r="L14" s="111" t="s">
        <v>122</v>
      </c>
      <c r="M14" s="116"/>
      <c r="N14" s="116"/>
      <c r="O14" s="115"/>
      <c r="P14" s="113" t="s">
        <v>52</v>
      </c>
    </row>
    <row r="15" spans="1:16" x14ac:dyDescent="0.2">
      <c r="F15" s="106" t="s">
        <v>157</v>
      </c>
    </row>
    <row r="16" spans="1:16" x14ac:dyDescent="0.2">
      <c r="F16" s="131"/>
      <c r="G16" s="131"/>
      <c r="H16" s="131"/>
      <c r="I16" s="131"/>
      <c r="J16" s="131"/>
      <c r="K16" s="131"/>
    </row>
    <row r="17" spans="6:11" x14ac:dyDescent="0.2">
      <c r="F17" s="131"/>
      <c r="G17" s="131"/>
      <c r="H17" s="131"/>
      <c r="I17" s="131"/>
      <c r="J17" s="131"/>
      <c r="K17" s="131"/>
    </row>
    <row r="18" spans="6:11" x14ac:dyDescent="0.2">
      <c r="F18" s="131"/>
      <c r="G18" s="131"/>
      <c r="H18" s="131"/>
      <c r="I18" s="131"/>
      <c r="J18" s="131"/>
      <c r="K18" s="131"/>
    </row>
    <row r="19" spans="6:11" x14ac:dyDescent="0.2">
      <c r="F19" s="106" t="str">
        <f>[1]TM!$B$68</f>
        <v>Micro-lined profile (M3)</v>
      </c>
    </row>
    <row r="20" spans="6:11" x14ac:dyDescent="0.2">
      <c r="F20" s="131"/>
      <c r="G20" s="131"/>
      <c r="H20" s="131"/>
      <c r="I20" s="131"/>
      <c r="J20" s="131"/>
      <c r="K20" s="131"/>
    </row>
    <row r="21" spans="6:11" x14ac:dyDescent="0.2">
      <c r="F21" s="131"/>
      <c r="G21" s="131"/>
      <c r="H21" s="131"/>
      <c r="I21" s="131"/>
      <c r="J21" s="131"/>
      <c r="K21" s="131"/>
    </row>
    <row r="22" spans="6:11" x14ac:dyDescent="0.2">
      <c r="F22" s="131"/>
      <c r="G22" s="131"/>
      <c r="H22" s="131"/>
      <c r="I22" s="131"/>
      <c r="J22" s="131"/>
      <c r="K22" s="131"/>
    </row>
    <row r="23" spans="6:11" x14ac:dyDescent="0.2">
      <c r="F23" s="106" t="s">
        <v>158</v>
      </c>
    </row>
    <row r="24" spans="6:11" x14ac:dyDescent="0.2">
      <c r="F24" s="131"/>
      <c r="G24" s="131"/>
      <c r="H24" s="131"/>
      <c r="I24" s="131"/>
      <c r="J24" s="131"/>
      <c r="K24" s="131"/>
    </row>
    <row r="25" spans="6:11" x14ac:dyDescent="0.2">
      <c r="F25" s="131"/>
      <c r="G25" s="131"/>
      <c r="H25" s="131"/>
      <c r="I25" s="131"/>
      <c r="J25" s="131"/>
      <c r="K25" s="131"/>
    </row>
    <row r="26" spans="6:11" x14ac:dyDescent="0.2">
      <c r="F26" s="131"/>
      <c r="G26" s="131"/>
      <c r="H26" s="131"/>
      <c r="I26" s="131"/>
      <c r="J26" s="131"/>
      <c r="K26" s="131"/>
    </row>
    <row r="27" spans="6:11" x14ac:dyDescent="0.2">
      <c r="F27" s="106" t="s">
        <v>120</v>
      </c>
    </row>
    <row r="28" spans="6:11" x14ac:dyDescent="0.2">
      <c r="F28" s="131"/>
      <c r="G28" s="131"/>
      <c r="H28" s="131"/>
      <c r="I28" s="131"/>
      <c r="J28" s="131"/>
      <c r="K28" s="131"/>
    </row>
    <row r="29" spans="6:11" x14ac:dyDescent="0.2">
      <c r="F29" s="131"/>
      <c r="G29" s="131"/>
      <c r="H29" s="131"/>
      <c r="I29" s="131"/>
      <c r="J29" s="131"/>
      <c r="K29" s="131"/>
    </row>
    <row r="30" spans="6:11" x14ac:dyDescent="0.2">
      <c r="F30" s="131"/>
      <c r="G30" s="131"/>
      <c r="H30" s="131"/>
      <c r="I30" s="131"/>
      <c r="J30" s="131"/>
      <c r="K30" s="131"/>
    </row>
    <row r="31" spans="6:11" x14ac:dyDescent="0.2">
      <c r="F31" s="106" t="s">
        <v>123</v>
      </c>
    </row>
    <row r="32" spans="6:11" x14ac:dyDescent="0.2">
      <c r="F32" s="131"/>
      <c r="G32" s="131"/>
      <c r="H32" s="131"/>
      <c r="I32" s="131"/>
      <c r="J32" s="131"/>
      <c r="K32" s="131"/>
    </row>
    <row r="33" spans="6:11" x14ac:dyDescent="0.2">
      <c r="F33" s="131"/>
      <c r="G33" s="131"/>
      <c r="H33" s="131"/>
      <c r="I33" s="131"/>
      <c r="J33" s="131"/>
      <c r="K33" s="131"/>
    </row>
    <row r="34" spans="6:11" x14ac:dyDescent="0.2">
      <c r="F34" s="131"/>
      <c r="G34" s="131"/>
      <c r="H34" s="131"/>
      <c r="I34" s="131"/>
      <c r="J34" s="131"/>
      <c r="K34" s="131"/>
    </row>
    <row r="35" spans="6:11" x14ac:dyDescent="0.2">
      <c r="F35" s="106" t="s">
        <v>124</v>
      </c>
    </row>
    <row r="36" spans="6:11" x14ac:dyDescent="0.2">
      <c r="F36" s="131"/>
      <c r="G36" s="131"/>
      <c r="H36" s="131"/>
      <c r="I36" s="131"/>
      <c r="J36" s="131"/>
      <c r="K36" s="131"/>
    </row>
    <row r="37" spans="6:11" x14ac:dyDescent="0.2">
      <c r="F37" s="131"/>
      <c r="G37" s="131"/>
      <c r="H37" s="131"/>
      <c r="I37" s="131"/>
      <c r="J37" s="131"/>
      <c r="K37" s="131"/>
    </row>
    <row r="38" spans="6:11" x14ac:dyDescent="0.2">
      <c r="F38" s="131"/>
      <c r="G38" s="131"/>
      <c r="H38" s="131"/>
      <c r="I38" s="131"/>
      <c r="J38" s="131"/>
      <c r="K38" s="131"/>
    </row>
    <row r="39" spans="6:11" x14ac:dyDescent="0.2">
      <c r="F39" s="106" t="s">
        <v>125</v>
      </c>
    </row>
    <row r="40" spans="6:11" x14ac:dyDescent="0.2">
      <c r="F40" s="131"/>
      <c r="G40" s="131"/>
      <c r="H40" s="131"/>
      <c r="I40" s="131"/>
      <c r="J40" s="131"/>
      <c r="K40" s="131"/>
    </row>
    <row r="41" spans="6:11" x14ac:dyDescent="0.2">
      <c r="F41" s="131"/>
      <c r="G41" s="131"/>
      <c r="H41" s="131"/>
      <c r="I41" s="131"/>
      <c r="J41" s="131"/>
      <c r="K41" s="131"/>
    </row>
    <row r="42" spans="6:11" x14ac:dyDescent="0.2">
      <c r="F42" s="131"/>
      <c r="G42" s="131"/>
      <c r="H42" s="131"/>
      <c r="I42" s="131"/>
      <c r="J42" s="131"/>
      <c r="K42" s="131"/>
    </row>
    <row r="79" spans="1:1" ht="15" x14ac:dyDescent="0.25">
      <c r="A79" s="1" t="s">
        <v>56</v>
      </c>
    </row>
    <row r="81" spans="1:5" x14ac:dyDescent="0.2">
      <c r="B81" s="62" t="s">
        <v>2</v>
      </c>
    </row>
    <row r="82" spans="1:5" x14ac:dyDescent="0.2">
      <c r="B82" s="62" t="s">
        <v>19</v>
      </c>
    </row>
    <row r="83" spans="1:5" x14ac:dyDescent="0.2">
      <c r="B83" s="62" t="s">
        <v>3</v>
      </c>
    </row>
    <row r="84" spans="1:5" x14ac:dyDescent="0.2">
      <c r="B84" s="45"/>
    </row>
    <row r="85" spans="1:5" x14ac:dyDescent="0.2">
      <c r="B85" s="62" t="s">
        <v>14</v>
      </c>
    </row>
    <row r="88" spans="1:5" ht="15.75" x14ac:dyDescent="0.25">
      <c r="A88" s="44" t="s">
        <v>57</v>
      </c>
    </row>
    <row r="89" spans="1:5" x14ac:dyDescent="0.2">
      <c r="A89" s="39" t="s">
        <v>58</v>
      </c>
    </row>
    <row r="90" spans="1:5" x14ac:dyDescent="0.2">
      <c r="A90" s="39" t="s">
        <v>140</v>
      </c>
    </row>
    <row r="92" spans="1:5" x14ac:dyDescent="0.2">
      <c r="B92" s="3" t="s">
        <v>59</v>
      </c>
      <c r="C92" t="s">
        <v>60</v>
      </c>
    </row>
    <row r="93" spans="1:5" x14ac:dyDescent="0.2">
      <c r="B93" s="14" t="s">
        <v>61</v>
      </c>
      <c r="C93" s="10" t="s">
        <v>173</v>
      </c>
      <c r="D93" s="10"/>
      <c r="E93" s="10"/>
    </row>
    <row r="94" spans="1:5" x14ac:dyDescent="0.2">
      <c r="B94" s="15" t="s">
        <v>61</v>
      </c>
      <c r="C94" s="9" t="s">
        <v>62</v>
      </c>
      <c r="D94" s="9"/>
      <c r="E94" s="9"/>
    </row>
    <row r="95" spans="1:5" x14ac:dyDescent="0.2">
      <c r="B95" s="16" t="s">
        <v>61</v>
      </c>
      <c r="C95" s="2" t="s">
        <v>174</v>
      </c>
      <c r="D95" s="2"/>
      <c r="E95" s="2"/>
    </row>
    <row r="96" spans="1:5" x14ac:dyDescent="0.2">
      <c r="B96" s="17" t="s">
        <v>63</v>
      </c>
      <c r="C96" s="11" t="s">
        <v>141</v>
      </c>
      <c r="D96" s="11"/>
      <c r="E96" s="11"/>
    </row>
    <row r="126" spans="1:1" ht="15.75" x14ac:dyDescent="0.25">
      <c r="A126" s="44" t="s">
        <v>64</v>
      </c>
    </row>
    <row r="127" spans="1:1" x14ac:dyDescent="0.2">
      <c r="A127" s="39" t="s">
        <v>142</v>
      </c>
    </row>
    <row r="128" spans="1:1" x14ac:dyDescent="0.2">
      <c r="A128" s="39" t="s">
        <v>175</v>
      </c>
    </row>
    <row r="165" spans="1:13" ht="15" x14ac:dyDescent="0.25">
      <c r="A165" s="1" t="s">
        <v>65</v>
      </c>
    </row>
    <row r="166" spans="1:13" ht="123" customHeight="1" x14ac:dyDescent="0.2">
      <c r="A166" s="130" t="s">
        <v>201</v>
      </c>
      <c r="B166" s="130"/>
      <c r="C166" s="130"/>
      <c r="D166" s="130"/>
      <c r="E166" s="130"/>
      <c r="F166" s="130"/>
      <c r="G166" s="130"/>
      <c r="H166" s="130"/>
      <c r="I166" s="130"/>
      <c r="J166" s="130"/>
      <c r="K166" s="130"/>
      <c r="L166" s="130"/>
      <c r="M166" s="130"/>
    </row>
  </sheetData>
  <sheetProtection sheet="1" objects="1" scenarios="1"/>
  <mergeCells count="10">
    <mergeCell ref="A166:M166"/>
    <mergeCell ref="F8:K10"/>
    <mergeCell ref="F12:K14"/>
    <mergeCell ref="F16:K18"/>
    <mergeCell ref="F20:K22"/>
    <mergeCell ref="F24:K26"/>
    <mergeCell ref="F28:K30"/>
    <mergeCell ref="F32:K34"/>
    <mergeCell ref="F36:K38"/>
    <mergeCell ref="F40:K42"/>
  </mergeCells>
  <phoneticPr fontId="4" type="noConversion"/>
  <hyperlinks>
    <hyperlink ref="B83" r:id="rId1" tooltip="Download" display="https://www.trimo-group.com/files/downloads/Trimoterm Fireproof Panels Brochure.pdf" xr:uid="{DA55CD02-8A80-41F4-9DBA-1A672BF7B920}"/>
    <hyperlink ref="B85" r:id="rId2" display="pack" xr:uid="{AD7D61E6-9E86-45AC-A9C5-578CB746D432}"/>
    <hyperlink ref="B81" r:id="rId3" tooltip="Download" display="https://www.trimo-group.com/files/downloads/Trimoterm Technical Specification.pdf" xr:uid="{3BBA4649-D56A-42EA-9FF3-A0926ADF1806}"/>
    <hyperlink ref="B82" r:id="rId4" xr:uid="{A6D299FB-4D1B-4FAC-A62D-29053EBA2636}"/>
  </hyperlinks>
  <pageMargins left="0.39370078740157483" right="0.39370078740157483" top="0.39370078740157483" bottom="0.39370078740157483" header="0.31496062992125984" footer="0.31496062992125984"/>
  <pageSetup paperSize="9" orientation="landscape" r:id="rId5"/>
  <drawing r:id="rId6"/>
  <legacy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EE291E-3C08-4A10-8547-9804ABE1B060}">
  <sheetPr codeName="Sheet10"/>
  <dimension ref="A1:C6"/>
  <sheetViews>
    <sheetView workbookViewId="0">
      <selection activeCell="H54" sqref="H54"/>
    </sheetView>
  </sheetViews>
  <sheetFormatPr defaultRowHeight="15" x14ac:dyDescent="0.25"/>
  <cols>
    <col min="1" max="1" width="9" style="40"/>
    <col min="2" max="2" width="10.5" style="43" customWidth="1"/>
    <col min="3" max="3" width="69.25" style="40" customWidth="1"/>
  </cols>
  <sheetData>
    <row r="1" spans="1:3" x14ac:dyDescent="0.25">
      <c r="A1" s="40" t="s">
        <v>55</v>
      </c>
      <c r="B1" s="43" t="s">
        <v>115</v>
      </c>
      <c r="C1" s="40" t="s">
        <v>116</v>
      </c>
    </row>
    <row r="2" spans="1:3" x14ac:dyDescent="0.25">
      <c r="A2" s="40" t="s">
        <v>18</v>
      </c>
      <c r="B2" s="42">
        <v>45323</v>
      </c>
      <c r="C2" s="40" t="s">
        <v>202</v>
      </c>
    </row>
    <row r="3" spans="1:3" x14ac:dyDescent="0.25">
      <c r="A3" s="90" t="s">
        <v>20</v>
      </c>
      <c r="B3" s="42">
        <v>45573</v>
      </c>
      <c r="C3" s="40" t="s">
        <v>203</v>
      </c>
    </row>
    <row r="4" spans="1:3" ht="30" x14ac:dyDescent="0.2">
      <c r="A4" s="93" t="s">
        <v>21</v>
      </c>
      <c r="B4" s="94">
        <v>45831</v>
      </c>
      <c r="C4" s="95" t="s">
        <v>204</v>
      </c>
    </row>
    <row r="5" spans="1:3" x14ac:dyDescent="0.25">
      <c r="A5" s="41" t="s">
        <v>49</v>
      </c>
      <c r="B5" s="42">
        <v>46063</v>
      </c>
      <c r="C5" s="40" t="s">
        <v>205</v>
      </c>
    </row>
    <row r="6" spans="1:3" x14ac:dyDescent="0.25">
      <c r="A6" s="41" t="s">
        <v>171</v>
      </c>
      <c r="B6" s="42">
        <v>46120</v>
      </c>
      <c r="C6" s="40" t="s">
        <v>172</v>
      </c>
    </row>
  </sheetData>
  <sheetProtection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5D329-13E7-4D48-86BB-6B1AFB33EB82}">
  <sheetPr codeName="Sheet2"/>
  <dimension ref="A1:S59"/>
  <sheetViews>
    <sheetView showGridLines="0" tabSelected="1" zoomScaleNormal="100" zoomScaleSheetLayoutView="70" workbookViewId="0">
      <selection activeCell="C3" sqref="C3"/>
    </sheetView>
  </sheetViews>
  <sheetFormatPr defaultRowHeight="14.25" x14ac:dyDescent="0.2"/>
  <cols>
    <col min="1" max="1" width="17.625" style="45" customWidth="1"/>
    <col min="2" max="2" width="14.625" style="45" customWidth="1"/>
    <col min="3" max="3" width="10.625" style="45" customWidth="1"/>
    <col min="4" max="6" width="10.125" style="45" customWidth="1"/>
    <col min="7" max="7" width="10" style="45" customWidth="1"/>
    <col min="8" max="8" width="11.375" style="45" customWidth="1"/>
    <col min="9" max="9" width="10.625" style="45" customWidth="1"/>
    <col min="10" max="11" width="12.625" style="45" customWidth="1"/>
    <col min="12" max="13" width="10.625" style="45" customWidth="1"/>
    <col min="14" max="15" width="12.625" style="45" customWidth="1"/>
    <col min="16" max="16" width="10.625" style="45" customWidth="1"/>
    <col min="17" max="17" width="24.625" style="45" customWidth="1"/>
    <col min="18" max="18" width="10.125" style="45" customWidth="1"/>
    <col min="19" max="16384" width="9" style="45"/>
  </cols>
  <sheetData>
    <row r="1" spans="1:11" s="72" customFormat="1" ht="15.75" x14ac:dyDescent="0.25">
      <c r="B1" s="73"/>
      <c r="C1" s="74" t="s">
        <v>176</v>
      </c>
    </row>
    <row r="2" spans="1:11" s="72" customFormat="1" ht="26.25" x14ac:dyDescent="0.4">
      <c r="A2" s="75"/>
      <c r="B2" s="73"/>
      <c r="C2" s="76" t="s">
        <v>143</v>
      </c>
    </row>
    <row r="3" spans="1:11" s="72" customFormat="1" ht="15.75" x14ac:dyDescent="0.25">
      <c r="A3" s="75"/>
      <c r="B3" s="73"/>
      <c r="C3" s="77" t="s">
        <v>55</v>
      </c>
      <c r="D3" s="78" t="str" cm="1">
        <f t="array" ref="D3">LOOKUP(2,1/(Updates!A:A&lt;&gt;""),Updates!A:A)</f>
        <v>1.4</v>
      </c>
      <c r="E3" s="89" t="s">
        <v>139</v>
      </c>
      <c r="G3" s="75"/>
    </row>
    <row r="4" spans="1:11" s="72" customFormat="1" x14ac:dyDescent="0.2"/>
    <row r="5" spans="1:11" ht="15" x14ac:dyDescent="0.25">
      <c r="A5" s="79" t="s">
        <v>66</v>
      </c>
      <c r="B5" s="48"/>
      <c r="C5" s="81"/>
      <c r="G5" s="132" t="s">
        <v>199</v>
      </c>
      <c r="H5" s="132"/>
      <c r="I5" s="132"/>
      <c r="J5" s="132"/>
      <c r="K5" s="132"/>
    </row>
    <row r="6" spans="1:11" ht="15" x14ac:dyDescent="0.25">
      <c r="A6" s="79" t="s">
        <v>67</v>
      </c>
      <c r="B6" s="48"/>
      <c r="C6" s="81"/>
      <c r="G6" s="132"/>
      <c r="H6" s="132"/>
      <c r="I6" s="132"/>
      <c r="J6" s="132"/>
      <c r="K6" s="132"/>
    </row>
    <row r="7" spans="1:11" ht="15" x14ac:dyDescent="0.25">
      <c r="A7" s="79" t="s">
        <v>68</v>
      </c>
      <c r="B7" s="48"/>
      <c r="C7" s="81"/>
      <c r="G7" s="132"/>
      <c r="H7" s="132"/>
      <c r="I7" s="132"/>
      <c r="J7" s="132"/>
      <c r="K7" s="132"/>
    </row>
    <row r="8" spans="1:11" ht="15" x14ac:dyDescent="0.25">
      <c r="A8" s="79" t="s">
        <v>69</v>
      </c>
      <c r="B8" s="48"/>
      <c r="C8" s="81"/>
      <c r="G8" s="132"/>
      <c r="H8" s="132"/>
      <c r="I8" s="132"/>
      <c r="J8" s="132"/>
      <c r="K8" s="132"/>
    </row>
    <row r="9" spans="1:11" ht="15" x14ac:dyDescent="0.25">
      <c r="A9" s="79" t="s">
        <v>177</v>
      </c>
      <c r="B9" s="48"/>
      <c r="C9" s="81"/>
    </row>
    <row r="10" spans="1:11" ht="14.25" customHeight="1" x14ac:dyDescent="0.2"/>
    <row r="12" spans="1:11" ht="15" x14ac:dyDescent="0.25">
      <c r="A12" s="79" t="s">
        <v>144</v>
      </c>
      <c r="B12" s="48"/>
      <c r="C12" s="81"/>
    </row>
    <row r="13" spans="1:11" ht="15" x14ac:dyDescent="0.25">
      <c r="A13" s="79" t="s">
        <v>70</v>
      </c>
      <c r="B13" s="48"/>
      <c r="C13" s="81"/>
    </row>
    <row r="14" spans="1:11" ht="15" x14ac:dyDescent="0.25">
      <c r="A14" s="79" t="s">
        <v>53</v>
      </c>
      <c r="B14" s="48"/>
      <c r="C14" s="81"/>
    </row>
    <row r="15" spans="1:11" x14ac:dyDescent="0.2">
      <c r="G15" s="117" t="s">
        <v>126</v>
      </c>
    </row>
    <row r="16" spans="1:11" x14ac:dyDescent="0.2">
      <c r="G16" s="117" t="s">
        <v>127</v>
      </c>
    </row>
    <row r="17" spans="1:19" ht="15" x14ac:dyDescent="0.25">
      <c r="A17" s="79" t="s">
        <v>71</v>
      </c>
      <c r="B17" s="48"/>
      <c r="C17" s="81"/>
      <c r="G17" s="117" t="s">
        <v>159</v>
      </c>
    </row>
    <row r="21" spans="1:19" s="72" customFormat="1" ht="15.75" customHeight="1" x14ac:dyDescent="0.2">
      <c r="A21" s="136" t="s">
        <v>72</v>
      </c>
      <c r="B21" s="136"/>
      <c r="C21" s="136"/>
      <c r="D21" s="136" t="s">
        <v>73</v>
      </c>
      <c r="E21" s="136"/>
      <c r="F21" s="136"/>
      <c r="G21" s="136" t="s">
        <v>74</v>
      </c>
      <c r="H21" s="136"/>
      <c r="I21" s="133" t="s">
        <v>145</v>
      </c>
      <c r="J21" s="134"/>
      <c r="K21" s="134"/>
      <c r="L21" s="135"/>
      <c r="M21" s="133" t="s">
        <v>146</v>
      </c>
      <c r="N21" s="134"/>
      <c r="O21" s="134"/>
      <c r="P21" s="135"/>
      <c r="Q21" s="83" t="s">
        <v>75</v>
      </c>
      <c r="R21" s="83" t="s">
        <v>76</v>
      </c>
      <c r="S21" s="105" t="s">
        <v>77</v>
      </c>
    </row>
    <row r="22" spans="1:19" ht="3" customHeight="1" x14ac:dyDescent="0.25">
      <c r="A22" s="50"/>
      <c r="B22" s="50"/>
      <c r="C22" s="50"/>
      <c r="D22" s="50"/>
      <c r="E22" s="50"/>
      <c r="F22" s="50"/>
      <c r="G22" s="50"/>
      <c r="H22" s="50"/>
      <c r="I22" s="50"/>
      <c r="J22" s="50"/>
      <c r="K22" s="50"/>
      <c r="L22" s="50"/>
      <c r="M22" s="50"/>
      <c r="N22" s="50"/>
      <c r="O22" s="50"/>
      <c r="P22" s="50"/>
      <c r="Q22" s="50"/>
      <c r="R22" s="50"/>
      <c r="S22" s="103"/>
    </row>
    <row r="23" spans="1:19" s="72" customFormat="1" ht="45" x14ac:dyDescent="0.2">
      <c r="A23" s="84" t="s">
        <v>78</v>
      </c>
      <c r="B23" s="85" t="s">
        <v>79</v>
      </c>
      <c r="C23" s="85" t="s">
        <v>147</v>
      </c>
      <c r="D23" s="85" t="s">
        <v>80</v>
      </c>
      <c r="E23" s="85" t="s">
        <v>81</v>
      </c>
      <c r="F23" s="85" t="s">
        <v>82</v>
      </c>
      <c r="G23" s="85" t="s">
        <v>74</v>
      </c>
      <c r="H23" s="85" t="s">
        <v>178</v>
      </c>
      <c r="I23" s="85" t="s">
        <v>83</v>
      </c>
      <c r="J23" s="85" t="s">
        <v>84</v>
      </c>
      <c r="K23" s="85" t="s">
        <v>85</v>
      </c>
      <c r="L23" s="85" t="s">
        <v>86</v>
      </c>
      <c r="M23" s="85" t="s">
        <v>87</v>
      </c>
      <c r="N23" s="85" t="s">
        <v>88</v>
      </c>
      <c r="O23" s="85" t="s">
        <v>89</v>
      </c>
      <c r="P23" s="85" t="s">
        <v>90</v>
      </c>
      <c r="Q23" s="85" t="s">
        <v>75</v>
      </c>
      <c r="R23" s="86" t="s">
        <v>91</v>
      </c>
      <c r="S23" s="85" t="s">
        <v>77</v>
      </c>
    </row>
    <row r="24" spans="1:19" x14ac:dyDescent="0.2">
      <c r="A24" s="18"/>
      <c r="B24" s="4"/>
      <c r="C24" s="4"/>
      <c r="D24" s="5"/>
      <c r="E24" s="4"/>
      <c r="F24" s="6"/>
      <c r="G24" s="4" t="s">
        <v>0</v>
      </c>
      <c r="H24" s="4"/>
      <c r="I24" s="13"/>
      <c r="J24" s="4"/>
      <c r="K24" s="4"/>
      <c r="L24" s="4"/>
      <c r="M24" s="13"/>
      <c r="N24" s="4"/>
      <c r="O24" s="4"/>
      <c r="P24" s="4"/>
      <c r="Q24" s="7"/>
      <c r="R24" s="98">
        <f t="shared" ref="R24:R26" si="0">C24*D24/1000*F24/1000</f>
        <v>0</v>
      </c>
      <c r="S24" s="96"/>
    </row>
    <row r="25" spans="1:19" x14ac:dyDescent="0.2">
      <c r="A25" s="18"/>
      <c r="B25" s="4"/>
      <c r="C25" s="4"/>
      <c r="D25" s="5"/>
      <c r="E25" s="4"/>
      <c r="F25" s="6"/>
      <c r="G25" s="4" t="s">
        <v>0</v>
      </c>
      <c r="H25" s="4"/>
      <c r="I25" s="13"/>
      <c r="J25" s="4"/>
      <c r="K25" s="4"/>
      <c r="L25" s="4"/>
      <c r="M25" s="13"/>
      <c r="N25" s="4"/>
      <c r="O25" s="4"/>
      <c r="P25" s="4"/>
      <c r="Q25" s="7"/>
      <c r="R25" s="98">
        <f t="shared" si="0"/>
        <v>0</v>
      </c>
      <c r="S25" s="97"/>
    </row>
    <row r="26" spans="1:19" x14ac:dyDescent="0.2">
      <c r="A26" s="18"/>
      <c r="B26" s="4"/>
      <c r="C26" s="4"/>
      <c r="D26" s="5"/>
      <c r="E26" s="4"/>
      <c r="F26" s="6"/>
      <c r="G26" s="4" t="s">
        <v>0</v>
      </c>
      <c r="H26" s="4"/>
      <c r="I26" s="13"/>
      <c r="J26" s="4"/>
      <c r="K26" s="4"/>
      <c r="L26" s="4"/>
      <c r="M26" s="13"/>
      <c r="N26" s="4"/>
      <c r="O26" s="4"/>
      <c r="P26" s="4"/>
      <c r="Q26" s="7"/>
      <c r="R26" s="98">
        <f t="shared" si="0"/>
        <v>0</v>
      </c>
      <c r="S26" s="97"/>
    </row>
    <row r="27" spans="1:19" x14ac:dyDescent="0.2">
      <c r="A27" s="18"/>
      <c r="B27" s="4"/>
      <c r="C27" s="4"/>
      <c r="D27" s="5"/>
      <c r="E27" s="4"/>
      <c r="F27" s="6"/>
      <c r="G27" s="4" t="s">
        <v>0</v>
      </c>
      <c r="H27" s="4"/>
      <c r="I27" s="13"/>
      <c r="J27" s="4"/>
      <c r="K27" s="4"/>
      <c r="L27" s="4"/>
      <c r="M27" s="13"/>
      <c r="N27" s="4"/>
      <c r="O27" s="4"/>
      <c r="P27" s="4"/>
      <c r="Q27" s="7"/>
      <c r="R27" s="98">
        <f>C27*D27/1000*F27/1000</f>
        <v>0</v>
      </c>
      <c r="S27" s="97"/>
    </row>
    <row r="28" spans="1:19" x14ac:dyDescent="0.2">
      <c r="A28" s="18"/>
      <c r="B28" s="4"/>
      <c r="C28" s="4"/>
      <c r="D28" s="5"/>
      <c r="E28" s="4"/>
      <c r="F28" s="6"/>
      <c r="G28" s="4" t="s">
        <v>0</v>
      </c>
      <c r="H28" s="4"/>
      <c r="I28" s="13"/>
      <c r="J28" s="4"/>
      <c r="K28" s="4"/>
      <c r="L28" s="4"/>
      <c r="M28" s="13"/>
      <c r="N28" s="4"/>
      <c r="O28" s="4"/>
      <c r="P28" s="4"/>
      <c r="Q28" s="7"/>
      <c r="R28" s="98">
        <f>C28*D28/1000*F28/1000</f>
        <v>0</v>
      </c>
      <c r="S28" s="97"/>
    </row>
    <row r="29" spans="1:19" x14ac:dyDescent="0.2">
      <c r="A29" s="18"/>
      <c r="B29" s="4"/>
      <c r="C29" s="4"/>
      <c r="D29" s="5"/>
      <c r="E29" s="4"/>
      <c r="F29" s="6"/>
      <c r="G29" s="4" t="s">
        <v>0</v>
      </c>
      <c r="H29" s="4"/>
      <c r="I29" s="13"/>
      <c r="J29" s="4"/>
      <c r="K29" s="4"/>
      <c r="L29" s="4"/>
      <c r="M29" s="13"/>
      <c r="N29" s="4"/>
      <c r="O29" s="4"/>
      <c r="P29" s="4"/>
      <c r="Q29" s="7"/>
      <c r="R29" s="98">
        <f>C29*D29/1000*F29/1000</f>
        <v>0</v>
      </c>
      <c r="S29" s="97"/>
    </row>
    <row r="30" spans="1:19" x14ac:dyDescent="0.2">
      <c r="A30" s="18"/>
      <c r="B30" s="4"/>
      <c r="C30" s="4"/>
      <c r="D30" s="5"/>
      <c r="E30" s="4"/>
      <c r="F30" s="6"/>
      <c r="G30" s="4" t="s">
        <v>0</v>
      </c>
      <c r="H30" s="4"/>
      <c r="I30" s="13"/>
      <c r="J30" s="4"/>
      <c r="K30" s="4"/>
      <c r="L30" s="4"/>
      <c r="M30" s="13"/>
      <c r="N30" s="4"/>
      <c r="O30" s="4"/>
      <c r="P30" s="4"/>
      <c r="Q30" s="7"/>
      <c r="R30" s="98">
        <f>C30*D30/1000*F30/1000</f>
        <v>0</v>
      </c>
      <c r="S30" s="97"/>
    </row>
    <row r="31" spans="1:19" x14ac:dyDescent="0.2">
      <c r="A31" s="18"/>
      <c r="B31" s="4"/>
      <c r="C31" s="4"/>
      <c r="D31" s="5"/>
      <c r="E31" s="4"/>
      <c r="F31" s="6"/>
      <c r="G31" s="4" t="s">
        <v>0</v>
      </c>
      <c r="H31" s="4"/>
      <c r="I31" s="13"/>
      <c r="J31" s="4"/>
      <c r="K31" s="4"/>
      <c r="L31" s="4"/>
      <c r="M31" s="13"/>
      <c r="N31" s="4"/>
      <c r="O31" s="4"/>
      <c r="P31" s="4"/>
      <c r="Q31" s="7"/>
      <c r="R31" s="98">
        <f t="shared" ref="R31:R33" si="1">C31*D31/1000*F31/1000</f>
        <v>0</v>
      </c>
      <c r="S31" s="97"/>
    </row>
    <row r="32" spans="1:19" x14ac:dyDescent="0.2">
      <c r="A32" s="18"/>
      <c r="B32" s="4"/>
      <c r="C32" s="4"/>
      <c r="D32" s="5"/>
      <c r="E32" s="4"/>
      <c r="F32" s="6"/>
      <c r="G32" s="4" t="s">
        <v>0</v>
      </c>
      <c r="H32" s="4"/>
      <c r="I32" s="13"/>
      <c r="J32" s="4"/>
      <c r="K32" s="4"/>
      <c r="L32" s="4"/>
      <c r="M32" s="13"/>
      <c r="N32" s="4"/>
      <c r="O32" s="4"/>
      <c r="P32" s="4"/>
      <c r="Q32" s="7"/>
      <c r="R32" s="98">
        <f t="shared" si="1"/>
        <v>0</v>
      </c>
      <c r="S32" s="97"/>
    </row>
    <row r="33" spans="1:19" x14ac:dyDescent="0.2">
      <c r="A33" s="18"/>
      <c r="B33" s="4"/>
      <c r="C33" s="4"/>
      <c r="D33" s="5"/>
      <c r="E33" s="4"/>
      <c r="F33" s="6"/>
      <c r="G33" s="4" t="s">
        <v>0</v>
      </c>
      <c r="H33" s="4"/>
      <c r="I33" s="13"/>
      <c r="J33" s="4"/>
      <c r="K33" s="4"/>
      <c r="L33" s="4"/>
      <c r="M33" s="13"/>
      <c r="N33" s="4"/>
      <c r="O33" s="4"/>
      <c r="P33" s="4"/>
      <c r="Q33" s="7"/>
      <c r="R33" s="98">
        <f t="shared" si="1"/>
        <v>0</v>
      </c>
      <c r="S33" s="97"/>
    </row>
    <row r="34" spans="1:19" x14ac:dyDescent="0.2">
      <c r="A34" s="20" t="s">
        <v>92</v>
      </c>
      <c r="B34" s="21" t="s">
        <v>1</v>
      </c>
      <c r="C34" s="21">
        <v>0</v>
      </c>
      <c r="D34" s="22">
        <v>5000</v>
      </c>
      <c r="E34" s="21">
        <v>150</v>
      </c>
      <c r="F34" s="23">
        <v>1000</v>
      </c>
      <c r="G34" s="21" t="s">
        <v>0</v>
      </c>
      <c r="H34" s="21" t="s">
        <v>4</v>
      </c>
      <c r="I34" s="24">
        <v>0.55000000000000004</v>
      </c>
      <c r="J34" s="21" t="s">
        <v>17</v>
      </c>
      <c r="K34" s="21" t="s">
        <v>16</v>
      </c>
      <c r="L34" s="21" t="s">
        <v>5</v>
      </c>
      <c r="M34" s="24">
        <v>0.5</v>
      </c>
      <c r="N34" s="21" t="s">
        <v>17</v>
      </c>
      <c r="O34" s="21" t="s">
        <v>16</v>
      </c>
      <c r="P34" s="21" t="s">
        <v>15</v>
      </c>
      <c r="Q34" s="25" t="s">
        <v>179</v>
      </c>
      <c r="R34" s="99">
        <f>C34*D34/1000*F34/1000</f>
        <v>0</v>
      </c>
      <c r="S34" s="25" t="s">
        <v>93</v>
      </c>
    </row>
    <row r="35" spans="1:19" x14ac:dyDescent="0.2">
      <c r="A35" s="31"/>
      <c r="B35" s="32"/>
      <c r="C35" s="32"/>
      <c r="D35" s="33"/>
      <c r="E35" s="32"/>
      <c r="F35" s="32"/>
      <c r="G35" s="32"/>
      <c r="H35" s="32"/>
      <c r="I35" s="32"/>
      <c r="J35" s="32"/>
      <c r="K35" s="32"/>
      <c r="L35" s="32"/>
      <c r="M35" s="32"/>
      <c r="N35" s="32"/>
      <c r="O35" s="32"/>
      <c r="P35" s="32"/>
      <c r="Q35" s="34" t="s">
        <v>94</v>
      </c>
      <c r="R35" s="100">
        <f>SUBTOTAL(109,Table1[Skupaj
Q×L×M '[m2']])</f>
        <v>0</v>
      </c>
      <c r="S35" s="32"/>
    </row>
    <row r="38" spans="1:19" ht="15" x14ac:dyDescent="0.25">
      <c r="A38" s="87" t="s">
        <v>57</v>
      </c>
    </row>
    <row r="39" spans="1:19" ht="14.25" customHeight="1" x14ac:dyDescent="0.25">
      <c r="A39" s="87"/>
    </row>
    <row r="40" spans="1:19" ht="14.25" customHeight="1" x14ac:dyDescent="0.25">
      <c r="A40" s="45" t="s">
        <v>95</v>
      </c>
      <c r="R40" s="54"/>
    </row>
    <row r="41" spans="1:19" ht="14.25" customHeight="1" x14ac:dyDescent="0.25">
      <c r="J41" s="118" t="s">
        <v>133</v>
      </c>
      <c r="R41" s="54"/>
    </row>
    <row r="42" spans="1:19" ht="14.25" customHeight="1" x14ac:dyDescent="0.25">
      <c r="A42" s="45" t="s">
        <v>142</v>
      </c>
      <c r="J42" s="117" t="s">
        <v>128</v>
      </c>
      <c r="R42" s="54"/>
    </row>
    <row r="43" spans="1:19" ht="14.25" customHeight="1" x14ac:dyDescent="0.25">
      <c r="A43" s="45" t="s">
        <v>96</v>
      </c>
      <c r="R43" s="54"/>
    </row>
    <row r="44" spans="1:19" ht="14.25" customHeight="1" x14ac:dyDescent="0.2">
      <c r="J44" s="119" t="s">
        <v>129</v>
      </c>
      <c r="K44" s="119" t="s">
        <v>130</v>
      </c>
      <c r="L44" s="119" t="s">
        <v>0</v>
      </c>
      <c r="M44" s="119">
        <v>60</v>
      </c>
      <c r="N44" s="119">
        <v>1000</v>
      </c>
      <c r="O44" s="119" t="s">
        <v>5</v>
      </c>
      <c r="P44" s="119" t="s">
        <v>15</v>
      </c>
    </row>
    <row r="45" spans="1:19" ht="14.25" customHeight="1" x14ac:dyDescent="0.25">
      <c r="B45" s="47" t="s">
        <v>59</v>
      </c>
      <c r="C45" s="45" t="s">
        <v>60</v>
      </c>
      <c r="J45" s="120"/>
      <c r="K45" s="120"/>
      <c r="L45" s="120"/>
      <c r="M45" s="120"/>
      <c r="N45" s="120"/>
      <c r="O45" s="120"/>
      <c r="P45" s="120"/>
      <c r="R45" s="54"/>
    </row>
    <row r="46" spans="1:19" ht="14.25" customHeight="1" x14ac:dyDescent="0.25">
      <c r="B46" s="7" t="s">
        <v>61</v>
      </c>
      <c r="C46" s="55" t="s">
        <v>173</v>
      </c>
      <c r="D46" s="55"/>
      <c r="E46" s="55"/>
      <c r="J46" s="121" t="s">
        <v>134</v>
      </c>
      <c r="K46" s="121" t="s">
        <v>178</v>
      </c>
      <c r="L46" s="121" t="s">
        <v>74</v>
      </c>
      <c r="M46" s="121" t="s">
        <v>135</v>
      </c>
      <c r="N46" s="121" t="s">
        <v>111</v>
      </c>
      <c r="O46" s="122" t="s">
        <v>160</v>
      </c>
      <c r="P46" s="122" t="s">
        <v>136</v>
      </c>
      <c r="R46" s="54"/>
    </row>
    <row r="47" spans="1:19" ht="14.25" customHeight="1" x14ac:dyDescent="0.2">
      <c r="B47" s="56" t="s">
        <v>61</v>
      </c>
      <c r="C47" s="57" t="s">
        <v>62</v>
      </c>
      <c r="D47" s="57"/>
      <c r="E47" s="57"/>
      <c r="M47" s="121" t="s">
        <v>131</v>
      </c>
      <c r="N47" s="121" t="s">
        <v>132</v>
      </c>
      <c r="O47" s="122" t="s">
        <v>137</v>
      </c>
      <c r="P47" s="122" t="s">
        <v>138</v>
      </c>
    </row>
    <row r="48" spans="1:19" ht="14.25" customHeight="1" x14ac:dyDescent="0.2">
      <c r="B48" s="58" t="s">
        <v>61</v>
      </c>
      <c r="C48" s="59" t="s">
        <v>174</v>
      </c>
      <c r="D48" s="59"/>
      <c r="E48" s="59"/>
      <c r="O48" s="122" t="s">
        <v>161</v>
      </c>
      <c r="P48" s="122" t="s">
        <v>161</v>
      </c>
    </row>
    <row r="49" spans="1:13" ht="14.25" customHeight="1" x14ac:dyDescent="0.2">
      <c r="B49" s="60" t="s">
        <v>63</v>
      </c>
      <c r="C49" s="61" t="s">
        <v>141</v>
      </c>
      <c r="D49" s="61"/>
      <c r="E49" s="61"/>
    </row>
    <row r="50" spans="1:13" ht="14.25" customHeight="1" x14ac:dyDescent="0.2">
      <c r="J50" s="118" t="s">
        <v>162</v>
      </c>
    </row>
    <row r="52" spans="1:13" ht="15" x14ac:dyDescent="0.25">
      <c r="A52" s="46" t="s">
        <v>97</v>
      </c>
      <c r="J52" s="117" t="s">
        <v>163</v>
      </c>
      <c r="L52" s="123"/>
      <c r="M52" s="124" t="s">
        <v>164</v>
      </c>
    </row>
    <row r="53" spans="1:13" x14ac:dyDescent="0.2">
      <c r="J53" s="117" t="s">
        <v>165</v>
      </c>
      <c r="M53" s="124" t="s">
        <v>166</v>
      </c>
    </row>
    <row r="54" spans="1:13" x14ac:dyDescent="0.2">
      <c r="B54" s="62" t="s">
        <v>2</v>
      </c>
    </row>
    <row r="55" spans="1:13" x14ac:dyDescent="0.2">
      <c r="B55" s="62" t="s">
        <v>19</v>
      </c>
    </row>
    <row r="56" spans="1:13" x14ac:dyDescent="0.2">
      <c r="B56" s="62" t="s">
        <v>3</v>
      </c>
    </row>
    <row r="58" spans="1:13" x14ac:dyDescent="0.2">
      <c r="B58" s="62" t="s">
        <v>14</v>
      </c>
    </row>
    <row r="59" spans="1:13" x14ac:dyDescent="0.2">
      <c r="B59" s="62"/>
    </row>
  </sheetData>
  <sheetProtection sheet="1" insertRows="0" deleteRows="0"/>
  <dataConsolidate/>
  <mergeCells count="6">
    <mergeCell ref="G5:K8"/>
    <mergeCell ref="M21:P21"/>
    <mergeCell ref="D21:F21"/>
    <mergeCell ref="G21:H21"/>
    <mergeCell ref="A21:C21"/>
    <mergeCell ref="I21:L21"/>
  </mergeCells>
  <phoneticPr fontId="4" type="noConversion"/>
  <conditionalFormatting sqref="A24:Q34">
    <cfRule type="expression" dxfId="208" priority="2">
      <formula>OR(A24="")</formula>
    </cfRule>
  </conditionalFormatting>
  <conditionalFormatting sqref="C24:C34">
    <cfRule type="cellIs" dxfId="207" priority="26" operator="lessThan">
      <formula>0</formula>
    </cfRule>
  </conditionalFormatting>
  <conditionalFormatting sqref="D24:D34">
    <cfRule type="cellIs" dxfId="206" priority="8" operator="lessThan">
      <formula>2000</formula>
    </cfRule>
    <cfRule type="cellIs" dxfId="205" priority="20" operator="notBetween">
      <formula>2000</formula>
      <formula>14000</formula>
    </cfRule>
  </conditionalFormatting>
  <conditionalFormatting sqref="E24:E34">
    <cfRule type="expression" dxfId="204" priority="21">
      <formula>OR(AND(H24="Power T",OR(E24=220)))</formula>
    </cfRule>
    <cfRule type="expression" dxfId="203" priority="24">
      <formula>OR(AND(H24="Power T",OR(E24=50)),AND(H24="Power S",OR(E24=220,E24=250)),AND(H24="Perform R",OR(E24=50,E24=220,E24=250)),AND(H24="Perform C",OR(E24=220,E24=250)))</formula>
    </cfRule>
    <cfRule type="expression" dxfId="202" priority="25">
      <formula>NOT(OR(E24=50,E24=60,E24=80,E24=100,E24=120,E24=133,E24=150,E24=172,E24=200,E24=220,E24=240,E24=250))</formula>
    </cfRule>
  </conditionalFormatting>
  <conditionalFormatting sqref="F24:F34">
    <cfRule type="cellIs" dxfId="201" priority="19" operator="notBetween">
      <formula>600</formula>
      <formula>1200</formula>
    </cfRule>
  </conditionalFormatting>
  <conditionalFormatting sqref="G24:G34">
    <cfRule type="expression" dxfId="200" priority="17">
      <formula>NOT(OR(G24="FTV",G24=""))</formula>
    </cfRule>
  </conditionalFormatting>
  <conditionalFormatting sqref="H24:H34">
    <cfRule type="expression" dxfId="199" priority="13">
      <formula>OR(AND(H24="Power T",OR(E24=220)))</formula>
    </cfRule>
    <cfRule type="expression" dxfId="198" priority="14">
      <formula>OR(AND(H24="Power T",OR(E24=50)),AND(H24="Power S",OR(E24=220,E24=250)),AND(H24="Perform R",OR(E24=50,E24=220,E24=250)),AND(H24="Perform C",OR(E24=220,E24=250)))</formula>
    </cfRule>
    <cfRule type="expression" dxfId="197" priority="15">
      <formula>NOT(OR(H24="Power T",H24="Power S",H24="Perform R",H24="Perform C"))</formula>
    </cfRule>
  </conditionalFormatting>
  <conditionalFormatting sqref="I24:I34">
    <cfRule type="expression" dxfId="196" priority="3">
      <formula>AND(L24="G",NOT(OR(I24=0.7,I24=0.75,I24=0.8)))</formula>
    </cfRule>
  </conditionalFormatting>
  <conditionalFormatting sqref="J24:J34">
    <cfRule type="expression" dxfId="194" priority="12">
      <formula>NOT(OR(J24="SP 25",J24="SP 25",J24="PVDF 25",J24="PVDF 35",J24="PUR 50",J24="PVCF 150",J24="HPS 200",J24="PRISMA",J24="PRISMA ELEMENTS",J24="Inox 304",J24="Inox 316L",J24="Inox 316"))</formula>
    </cfRule>
  </conditionalFormatting>
  <conditionalFormatting sqref="L24:L34">
    <cfRule type="expression" dxfId="193" priority="4">
      <formula>AND(L24="G",NOT(OR(I24=0.7,I24=0.75,I24=0.8)))</formula>
    </cfRule>
    <cfRule type="expression" dxfId="192" priority="11">
      <formula>NOT(OR(L24="S",L24="V",L24="V2",L24="G",L24="M",L24="M3",L24="M8"))</formula>
    </cfRule>
  </conditionalFormatting>
  <conditionalFormatting sqref="N24:N34">
    <cfRule type="expression" dxfId="190" priority="7">
      <formula>NOT(OR(N24="SP 25",N24="SP 25",N24="PVDF 25",N24="PVDF 35",N24="PUR 50",N24="PVCF 150",N24="HPS 200",N24="PRISMA",N24="PRISMA ELEMENTS",N24="Inox 304",N24="Inox 316L",N24="Inox 316"))</formula>
    </cfRule>
  </conditionalFormatting>
  <conditionalFormatting sqref="P24:P34">
    <cfRule type="expression" dxfId="189" priority="10">
      <formula>NOT(OR(P24="S",P24="V",P24="V2",P24="G",P24="M2"))</formula>
    </cfRule>
  </conditionalFormatting>
  <conditionalFormatting sqref="S34">
    <cfRule type="expression" dxfId="188" priority="1">
      <formula>OR(S34="")</formula>
    </cfRule>
  </conditionalFormatting>
  <dataValidations count="10">
    <dataValidation type="list" allowBlank="1" sqref="E24:E34" xr:uid="{FEF8DC4D-41AA-488B-9905-30C522186B61}">
      <formula1>"50,60,80,100,120,133,150,172,200,220,240,250"</formula1>
    </dataValidation>
    <dataValidation type="whole" errorStyle="information" allowBlank="1" errorTitle="Wrong length" error="Insert length (whole number)_x000a_2000 to 14000 mm" sqref="D24:D34" xr:uid="{DD4AFF0E-CE45-4EB2-B9B5-AB63EFAC36EC}">
      <formula1>2000</formula1>
      <formula2>14000</formula2>
    </dataValidation>
    <dataValidation type="whole" errorStyle="information" allowBlank="1" errorTitle="Wrong module" error="Insert module M [mm] (whole number):_x000a_600 mm to 1200 mm_x000a_1000 mm standard module_x000a_1200 mm standard module" sqref="F24:F34" xr:uid="{DF9033AC-78D8-43B1-8D5E-6AC924A57292}">
      <formula1>600</formula1>
      <formula2>1200</formula2>
    </dataValidation>
    <dataValidation type="list" allowBlank="1" sqref="H24:H34" xr:uid="{76217EF6-9B24-4A55-A2D2-FC8B89701E65}">
      <formula1>"Power T,Power S,Perform R,Perform C"</formula1>
    </dataValidation>
    <dataValidation type="list" allowBlank="1" sqref="L24:L34" xr:uid="{A077B575-636F-40C7-9C66-980D2547CD72}">
      <formula1>"S,V,V2,G,M,M3,M8"</formula1>
    </dataValidation>
    <dataValidation type="list" allowBlank="1" sqref="P24:P34" xr:uid="{69EBF4DB-CADE-4400-9147-945D440951D6}">
      <formula1>"S,V,V2,G,M2"</formula1>
    </dataValidation>
    <dataValidation type="whole" operator="greaterThanOrEqual" allowBlank="1" sqref="C24:C34" xr:uid="{07D0D75C-8CBD-4254-880A-84BC072B11D3}">
      <formula1>0</formula1>
    </dataValidation>
    <dataValidation type="list" allowBlank="1" sqref="J24:J34 N24:N34" xr:uid="{0863725A-42FB-4EA6-BF00-685BDE68D5F4}">
      <formula1>"SP 25,SP 25,PVDF 25,PVDF 35,PUR 50,PVCF 150,HPS 200,PRISMA,PRISMA ELEMENTS,Inox 304,Inox 316L,Inox 316"</formula1>
    </dataValidation>
    <dataValidation type="list" allowBlank="1" sqref="G24:G34" xr:uid="{7EFE58AF-62E3-4BFF-B13D-44B1A9A6EC13}">
      <formula1>"FTV"</formula1>
    </dataValidation>
    <dataValidation type="list" allowBlank="1" showInputMessage="1" showErrorMessage="1" sqref="S24:S34" xr:uid="{A067A935-0F1F-4DD4-93BF-4F7FEDFE1E7F}">
      <formula1>"Priority A, Priority B, Priority C"</formula1>
    </dataValidation>
  </dataValidations>
  <hyperlinks>
    <hyperlink ref="B56" r:id="rId1" tooltip="Download" display="https://www.trimo-group.com/files/downloads/Trimoterm Fireproof Panels Brochure.pdf" xr:uid="{571A29DA-E78B-43A9-B45C-D9F4C7EF6792}"/>
    <hyperlink ref="B58" r:id="rId2" display="pack" xr:uid="{E1EB70F0-3235-4E77-8F2F-7EC47D0BA162}"/>
    <hyperlink ref="B54" r:id="rId3" tooltip="Download" display="https://www.trimo-group.com/files/downloads/Trimoterm Technical Specification.pdf" xr:uid="{3EFDF0AA-3071-4780-9AA2-1E10B5554320}"/>
    <hyperlink ref="B55" r:id="rId4" xr:uid="{3B35498B-9A74-41DA-803E-0B632CC2EED8}"/>
  </hyperlinks>
  <pageMargins left="0.39370078740157483" right="0.39370078740157483" top="0.39370078740157483" bottom="0.39370078740157483" header="0.31496062992125984" footer="0.31496062992125984"/>
  <pageSetup paperSize="9" scale="56" pageOrder="overThenDown" orientation="landscape" r:id="rId5"/>
  <ignoredErrors>
    <ignoredError sqref="A2:B2 A4:XFD4 A3:B3 D3 F3:XFD3 A57:XFD57 A54 C54:XFD54 A55 C55:XFD55 A56 C56:XFD56 A59:XFD1048576 A58 C58:XFD58 A39:XFD39 B38:XFD38 A51:XFD51 A45 D45:I45 A46 D46:I46 A47 D47:L47 A48 D48:N48 A49 D49:XFD49 B43:XFD43 B42:I42 A1:B1 D1:XFD1 D2:XFD2 A10:XFD11 B5:F5 B6:XFD6 B7:XFD7 B8:XFD8 B9:XFD9 A16:F16 B12:XFD12 B13:XFD13 B14:XFD14 A18:XFD20 B17:F17 A22:XFD22 B21:C21 E21:F21 H21 A36:XFD37 J21:L21 N21:P21 T21:XFD21 T23:XFD23 A24:F24 H24:XFD24 A25:F25 H25:XFD25 A26:F26 H26:XFD26 A27:F27 H27:XFD27 A28:F28 H28:XFD28 A29:F29 H29:XFD29 A30:F30 H30:XFD30 A31:F31 H31:XFD31 A32:F32 H32:XFD32 A33:F33 H33:XFD33 C34:F34 I34 A44:K44 M44:N44 M34 R34 Q44:XFD44 T34:XFD34 A35:P35 R35:XFD35 A41:I41 B40:XFD40 A53:I53 B52:I52 Q46:XFD46 H5:XFD5 A15:F15 H15:XFD15 H16:XFD16 H17:XFD17 K41:XFD41 K42:XFD42 Q47:XFD47 Q48:XFD48 A50:I50 K50:XFD50 K52:L52 N52:XFD52 K53:L53 N53:XFD53 Q45:XFD45" unlockedFormula="1"/>
  </ignoredErrors>
  <drawing r:id="rId6"/>
  <legacyDrawing r:id="rId7"/>
  <tableParts count="1">
    <tablePart r:id="rId8"/>
  </tableParts>
  <extLst>
    <ext xmlns:x14="http://schemas.microsoft.com/office/spreadsheetml/2009/9/main" uri="{78C0D931-6437-407d-A8EE-F0AAD7539E65}">
      <x14:conditionalFormattings>
        <x14:conditionalFormatting xmlns:xm="http://schemas.microsoft.com/office/excel/2006/main">
          <x14:cfRule type="expression" priority="5" id="{00000000-000E-0000-0100-000004000000}">
            <xm:f>COUNTIF(List_Values!$A$2:$A$11,I24)=0</xm:f>
            <x14:dxf>
              <fill>
                <patternFill patternType="solid">
                  <bgColor rgb="FFFFC7CE"/>
                </patternFill>
              </fill>
            </x14:dxf>
          </x14:cfRule>
          <xm:sqref>I24:I34</xm:sqref>
        </x14:conditionalFormatting>
        <x14:conditionalFormatting xmlns:xm="http://schemas.microsoft.com/office/excel/2006/main">
          <x14:cfRule type="expression" priority="6" id="{00000000-000E-0000-0100-000005000000}">
            <xm:f>COUNTIF(List_Values!$A$2:$A$11,M24)=0</xm:f>
            <x14:dxf>
              <fill>
                <patternFill patternType="solid">
                  <bgColor rgb="FFFFC7CE"/>
                </patternFill>
              </fill>
            </x14:dxf>
          </x14:cfRule>
          <xm:sqref>M24:M34</xm:sqref>
        </x14:conditionalFormatting>
      </x14:conditionalFormattings>
    </ext>
    <ext xmlns:x14="http://schemas.microsoft.com/office/spreadsheetml/2009/9/main" uri="{CCE6A557-97BC-4b89-ADB6-D9C93CAAB3DF}">
      <x14:dataValidations xmlns:xm="http://schemas.microsoft.com/office/excel/2006/main" count="1">
        <x14:dataValidation type="list" allowBlank="1" xr:uid="{EACDF0AC-02FA-458D-BE1F-D672031E2AE4}">
          <x14:formula1>
            <xm:f>List_Values!$A$2:$A$11</xm:f>
          </x14:formula1>
          <xm:sqref>M24:M34 I24:I34</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23FF4-5CC0-41C5-BCFC-D5DAD92B910F}">
  <sheetPr codeName="Sheet31"/>
  <dimension ref="A1:V74"/>
  <sheetViews>
    <sheetView showGridLines="0" zoomScale="85" zoomScaleNormal="85" zoomScaleSheetLayoutView="70" workbookViewId="0">
      <selection activeCell="C3" sqref="C3"/>
    </sheetView>
  </sheetViews>
  <sheetFormatPr defaultRowHeight="14.25" x14ac:dyDescent="0.2"/>
  <cols>
    <col min="1" max="1" width="17.625" style="45" customWidth="1"/>
    <col min="2" max="2" width="14.625" style="45" customWidth="1"/>
    <col min="3" max="6" width="10.125" style="45" customWidth="1"/>
    <col min="7" max="9" width="10.625" style="45" customWidth="1"/>
    <col min="10" max="10" width="10.125" style="45" customWidth="1"/>
    <col min="11" max="11" width="10.75" style="45" customWidth="1"/>
    <col min="12" max="12" width="10.625" style="45" customWidth="1"/>
    <col min="13" max="14" width="12.625" style="45" customWidth="1"/>
    <col min="15" max="16" width="10.625" style="45" customWidth="1"/>
    <col min="17" max="18" width="12.625" style="45" customWidth="1"/>
    <col min="19" max="19" width="10.625" style="45" customWidth="1"/>
    <col min="20" max="20" width="24.625" style="45" customWidth="1"/>
    <col min="21" max="21" width="10.625" style="45" customWidth="1"/>
    <col min="22" max="16384" width="9" style="45"/>
  </cols>
  <sheetData>
    <row r="1" spans="1:21" s="72" customFormat="1" ht="15.75" x14ac:dyDescent="0.25">
      <c r="B1" s="73"/>
      <c r="C1" s="74" t="s">
        <v>176</v>
      </c>
    </row>
    <row r="2" spans="1:21" s="72" customFormat="1" ht="26.25" x14ac:dyDescent="0.4">
      <c r="A2" s="75"/>
      <c r="B2" s="73"/>
      <c r="C2" s="76" t="s">
        <v>180</v>
      </c>
    </row>
    <row r="3" spans="1:21" s="72" customFormat="1" ht="15.75" x14ac:dyDescent="0.25">
      <c r="A3" s="75"/>
      <c r="B3" s="73"/>
      <c r="C3" s="77" t="s">
        <v>55</v>
      </c>
      <c r="D3" s="78" t="str" cm="1">
        <f t="array" ref="D3">LOOKUP(2,1/(Updates!A:A&lt;&gt;""),Updates!A:A)</f>
        <v>1.4</v>
      </c>
      <c r="E3" s="89" t="s">
        <v>139</v>
      </c>
    </row>
    <row r="4" spans="1:21" s="72" customFormat="1" ht="14.25" customHeight="1" x14ac:dyDescent="0.25">
      <c r="H4" s="75"/>
    </row>
    <row r="5" spans="1:21" ht="15" x14ac:dyDescent="0.25">
      <c r="A5" s="79" t="s">
        <v>66</v>
      </c>
      <c r="B5" s="80" t="str">
        <f>IF('FTV Panel'!B5=0,"",'FTV Panel'!B5)</f>
        <v/>
      </c>
      <c r="C5" s="81"/>
    </row>
    <row r="6" spans="1:21" ht="15" x14ac:dyDescent="0.25">
      <c r="A6" s="79" t="s">
        <v>67</v>
      </c>
      <c r="B6" s="80" t="str">
        <f>IF('FTV Panel'!B6=0,"",'FTV Panel'!B6)</f>
        <v/>
      </c>
      <c r="C6" s="81"/>
    </row>
    <row r="7" spans="1:21" ht="15" x14ac:dyDescent="0.25">
      <c r="A7" s="79" t="s">
        <v>68</v>
      </c>
      <c r="B7" s="80" t="str">
        <f>IF('FTV Panel'!B7=0,"",'FTV Panel'!B7)</f>
        <v/>
      </c>
      <c r="C7" s="81"/>
    </row>
    <row r="8" spans="1:21" ht="15" x14ac:dyDescent="0.25">
      <c r="A8" s="79" t="s">
        <v>69</v>
      </c>
      <c r="B8" s="80" t="str">
        <f>IF('FTV Panel'!B8=0,"",'FTV Panel'!B8)</f>
        <v/>
      </c>
      <c r="C8" s="81"/>
    </row>
    <row r="9" spans="1:21" ht="15" x14ac:dyDescent="0.25">
      <c r="A9" s="79" t="s">
        <v>177</v>
      </c>
      <c r="B9" s="80" t="str">
        <f>IF('FTV Panel'!B9=0,"",'FTV Panel'!B9)</f>
        <v/>
      </c>
      <c r="C9" s="81"/>
    </row>
    <row r="10" spans="1:21" ht="14.25" customHeight="1" x14ac:dyDescent="0.2"/>
    <row r="11" spans="1:21" x14ac:dyDescent="0.2">
      <c r="T11" s="71"/>
      <c r="U11" s="71"/>
    </row>
    <row r="12" spans="1:21" ht="15" x14ac:dyDescent="0.25">
      <c r="A12" s="79" t="s">
        <v>144</v>
      </c>
      <c r="B12" s="80" t="str">
        <f>IF('FTV Panel'!B12=0,"",'FTV Panel'!B12)</f>
        <v/>
      </c>
      <c r="C12" s="82"/>
      <c r="T12" s="71"/>
      <c r="U12" s="71"/>
    </row>
    <row r="13" spans="1:21" ht="15" x14ac:dyDescent="0.25">
      <c r="A13" s="79" t="s">
        <v>70</v>
      </c>
      <c r="B13" s="80" t="str">
        <f>IF('FTV Panel'!B13=0,"",'FTV Panel'!B13)</f>
        <v/>
      </c>
      <c r="C13" s="82"/>
      <c r="M13" s="49"/>
      <c r="T13" s="71"/>
      <c r="U13" s="71"/>
    </row>
    <row r="14" spans="1:21" ht="15" x14ac:dyDescent="0.25">
      <c r="A14" s="79" t="s">
        <v>53</v>
      </c>
      <c r="B14" s="80" t="str">
        <f>IF('FTV Panel'!B14=0,"",'FTV Panel'!B14)</f>
        <v/>
      </c>
      <c r="C14" s="82"/>
      <c r="T14" s="71"/>
      <c r="U14" s="71"/>
    </row>
    <row r="15" spans="1:21" ht="14.25" customHeight="1" x14ac:dyDescent="0.2">
      <c r="O15" s="137" t="s">
        <v>200</v>
      </c>
      <c r="P15" s="137"/>
      <c r="Q15" s="137"/>
    </row>
    <row r="16" spans="1:21" x14ac:dyDescent="0.2">
      <c r="O16" s="137"/>
      <c r="P16" s="137"/>
      <c r="Q16" s="137"/>
    </row>
    <row r="17" spans="1:22" ht="15" x14ac:dyDescent="0.25">
      <c r="A17" s="79" t="s">
        <v>71</v>
      </c>
      <c r="B17" s="80" t="str">
        <f>IF('FTV Panel'!B17=0,"",'FTV Panel'!B17)</f>
        <v/>
      </c>
      <c r="C17" s="82"/>
      <c r="O17" s="137"/>
      <c r="P17" s="137"/>
      <c r="Q17" s="137"/>
    </row>
    <row r="18" spans="1:22" x14ac:dyDescent="0.2">
      <c r="O18" s="137"/>
      <c r="P18" s="137"/>
      <c r="Q18" s="137"/>
    </row>
    <row r="19" spans="1:22" x14ac:dyDescent="0.2">
      <c r="O19" s="132"/>
      <c r="P19" s="132"/>
      <c r="Q19" s="132"/>
    </row>
    <row r="21" spans="1:22" s="72" customFormat="1" ht="15.75" customHeight="1" x14ac:dyDescent="0.2">
      <c r="A21" s="136" t="s">
        <v>72</v>
      </c>
      <c r="B21" s="136"/>
      <c r="C21" s="136"/>
      <c r="D21" s="136" t="s">
        <v>148</v>
      </c>
      <c r="E21" s="136"/>
      <c r="F21" s="136"/>
      <c r="G21" s="136" t="s">
        <v>73</v>
      </c>
      <c r="H21" s="136"/>
      <c r="I21" s="136"/>
      <c r="J21" s="136" t="s">
        <v>74</v>
      </c>
      <c r="K21" s="136"/>
      <c r="L21" s="133" t="s">
        <v>145</v>
      </c>
      <c r="M21" s="134"/>
      <c r="N21" s="134"/>
      <c r="O21" s="135"/>
      <c r="P21" s="133" t="s">
        <v>146</v>
      </c>
      <c r="Q21" s="134"/>
      <c r="R21" s="134"/>
      <c r="S21" s="135"/>
      <c r="T21" s="83" t="s">
        <v>75</v>
      </c>
      <c r="U21" s="83" t="s">
        <v>76</v>
      </c>
      <c r="V21" s="83" t="s">
        <v>77</v>
      </c>
    </row>
    <row r="22" spans="1:22" ht="3" customHeight="1" x14ac:dyDescent="0.25">
      <c r="A22" s="50"/>
      <c r="B22" s="50"/>
      <c r="C22" s="50"/>
      <c r="D22" s="50"/>
      <c r="E22" s="50"/>
      <c r="F22" s="50"/>
      <c r="G22" s="50"/>
      <c r="H22" s="50"/>
      <c r="I22" s="50"/>
      <c r="J22" s="50"/>
      <c r="K22" s="50"/>
      <c r="L22" s="50"/>
      <c r="M22" s="50"/>
      <c r="N22" s="50"/>
      <c r="O22" s="50"/>
      <c r="P22" s="50"/>
      <c r="Q22" s="50"/>
      <c r="R22" s="50"/>
      <c r="S22" s="50"/>
      <c r="T22" s="50"/>
      <c r="U22" s="50"/>
      <c r="V22" s="103"/>
    </row>
    <row r="23" spans="1:22" s="72" customFormat="1" ht="45" x14ac:dyDescent="0.2">
      <c r="A23" s="84" t="s">
        <v>78</v>
      </c>
      <c r="B23" s="85" t="s">
        <v>79</v>
      </c>
      <c r="C23" s="85" t="s">
        <v>147</v>
      </c>
      <c r="D23" s="85" t="s">
        <v>7</v>
      </c>
      <c r="E23" s="85" t="s">
        <v>8</v>
      </c>
      <c r="F23" s="85" t="s">
        <v>98</v>
      </c>
      <c r="G23" s="85" t="s">
        <v>99</v>
      </c>
      <c r="H23" s="85" t="s">
        <v>81</v>
      </c>
      <c r="I23" s="85" t="s">
        <v>82</v>
      </c>
      <c r="J23" s="85" t="s">
        <v>74</v>
      </c>
      <c r="K23" s="85" t="s">
        <v>178</v>
      </c>
      <c r="L23" s="85" t="s">
        <v>83</v>
      </c>
      <c r="M23" s="85" t="s">
        <v>84</v>
      </c>
      <c r="N23" s="85" t="s">
        <v>85</v>
      </c>
      <c r="O23" s="85" t="s">
        <v>86</v>
      </c>
      <c r="P23" s="85" t="s">
        <v>87</v>
      </c>
      <c r="Q23" s="85" t="s">
        <v>88</v>
      </c>
      <c r="R23" s="85" t="s">
        <v>89</v>
      </c>
      <c r="S23" s="85" t="s">
        <v>90</v>
      </c>
      <c r="T23" s="85" t="s">
        <v>75</v>
      </c>
      <c r="U23" s="86" t="s">
        <v>91</v>
      </c>
      <c r="V23" s="85" t="s">
        <v>77</v>
      </c>
    </row>
    <row r="24" spans="1:22" x14ac:dyDescent="0.2">
      <c r="A24" s="18"/>
      <c r="B24" s="4"/>
      <c r="C24" s="4"/>
      <c r="D24" s="5"/>
      <c r="E24" s="5"/>
      <c r="F24" s="5"/>
      <c r="G24" s="8">
        <f>D24+E24</f>
        <v>0</v>
      </c>
      <c r="H24" s="4"/>
      <c r="I24" s="6"/>
      <c r="J24" s="4" t="s">
        <v>0</v>
      </c>
      <c r="K24" s="4"/>
      <c r="L24" s="13"/>
      <c r="M24" s="4"/>
      <c r="N24" s="4"/>
      <c r="O24" s="4"/>
      <c r="P24" s="12"/>
      <c r="Q24" s="4"/>
      <c r="R24" s="4"/>
      <c r="S24" s="4"/>
      <c r="T24" s="7"/>
      <c r="U24" s="19">
        <f>C24*G24/1000*I24/1000</f>
        <v>0</v>
      </c>
      <c r="V24" s="96"/>
    </row>
    <row r="25" spans="1:22" x14ac:dyDescent="0.2">
      <c r="A25" s="18"/>
      <c r="B25" s="4"/>
      <c r="C25" s="4"/>
      <c r="D25" s="5"/>
      <c r="E25" s="5"/>
      <c r="F25" s="5"/>
      <c r="G25" s="8">
        <f t="shared" ref="G25:G26" si="0">D25+E25</f>
        <v>0</v>
      </c>
      <c r="H25" s="4"/>
      <c r="I25" s="6"/>
      <c r="J25" s="4" t="s">
        <v>0</v>
      </c>
      <c r="K25" s="4"/>
      <c r="L25" s="13"/>
      <c r="M25" s="4"/>
      <c r="N25" s="4"/>
      <c r="O25" s="4"/>
      <c r="P25" s="13"/>
      <c r="Q25" s="4"/>
      <c r="R25" s="4"/>
      <c r="S25" s="4"/>
      <c r="T25" s="7"/>
      <c r="U25" s="19">
        <f>C25*G25/1000*I25/1000</f>
        <v>0</v>
      </c>
      <c r="V25" s="96"/>
    </row>
    <row r="26" spans="1:22" x14ac:dyDescent="0.2">
      <c r="A26" s="18"/>
      <c r="B26" s="4"/>
      <c r="C26" s="4"/>
      <c r="D26" s="5"/>
      <c r="E26" s="5"/>
      <c r="F26" s="5"/>
      <c r="G26" s="8">
        <f t="shared" si="0"/>
        <v>0</v>
      </c>
      <c r="H26" s="4"/>
      <c r="I26" s="6"/>
      <c r="J26" s="4" t="s">
        <v>0</v>
      </c>
      <c r="K26" s="4"/>
      <c r="L26" s="13"/>
      <c r="M26" s="4"/>
      <c r="N26" s="4"/>
      <c r="O26" s="4"/>
      <c r="P26" s="13"/>
      <c r="Q26" s="4"/>
      <c r="R26" s="4"/>
      <c r="S26" s="4"/>
      <c r="T26" s="7"/>
      <c r="U26" s="19">
        <f>C26*G26/1000*I26/1000</f>
        <v>0</v>
      </c>
      <c r="V26" s="96"/>
    </row>
    <row r="27" spans="1:22" x14ac:dyDescent="0.2">
      <c r="A27" s="18"/>
      <c r="B27" s="4"/>
      <c r="C27" s="4"/>
      <c r="D27" s="5"/>
      <c r="E27" s="5"/>
      <c r="F27" s="5"/>
      <c r="G27" s="8">
        <f>D27+E27</f>
        <v>0</v>
      </c>
      <c r="H27" s="4"/>
      <c r="I27" s="6"/>
      <c r="J27" s="4" t="s">
        <v>0</v>
      </c>
      <c r="K27" s="4"/>
      <c r="L27" s="13"/>
      <c r="M27" s="4"/>
      <c r="N27" s="4"/>
      <c r="O27" s="4"/>
      <c r="P27" s="13"/>
      <c r="Q27" s="4"/>
      <c r="R27" s="4"/>
      <c r="S27" s="4"/>
      <c r="T27" s="7"/>
      <c r="U27" s="19">
        <f>C27*G27/1000*I27/1000</f>
        <v>0</v>
      </c>
      <c r="V27" s="96"/>
    </row>
    <row r="28" spans="1:22" x14ac:dyDescent="0.2">
      <c r="A28" s="18"/>
      <c r="B28" s="4"/>
      <c r="C28" s="4"/>
      <c r="D28" s="5"/>
      <c r="E28" s="5"/>
      <c r="F28" s="5"/>
      <c r="G28" s="8">
        <f t="shared" ref="G28:G32" si="1">D28+E28</f>
        <v>0</v>
      </c>
      <c r="H28" s="4"/>
      <c r="I28" s="6"/>
      <c r="J28" s="4" t="s">
        <v>0</v>
      </c>
      <c r="K28" s="4"/>
      <c r="L28" s="13"/>
      <c r="M28" s="4"/>
      <c r="N28" s="4"/>
      <c r="O28" s="4"/>
      <c r="P28" s="13"/>
      <c r="Q28" s="4"/>
      <c r="R28" s="4"/>
      <c r="S28" s="4"/>
      <c r="T28" s="7"/>
      <c r="U28" s="19">
        <f t="shared" ref="U28:U32" si="2">C28*G28/1000*I28/1000</f>
        <v>0</v>
      </c>
      <c r="V28" s="96"/>
    </row>
    <row r="29" spans="1:22" x14ac:dyDescent="0.2">
      <c r="A29" s="18"/>
      <c r="B29" s="4"/>
      <c r="C29" s="4"/>
      <c r="D29" s="5"/>
      <c r="E29" s="5"/>
      <c r="F29" s="5"/>
      <c r="G29" s="8">
        <f t="shared" si="1"/>
        <v>0</v>
      </c>
      <c r="H29" s="4"/>
      <c r="I29" s="6"/>
      <c r="J29" s="4" t="s">
        <v>0</v>
      </c>
      <c r="K29" s="4"/>
      <c r="L29" s="13"/>
      <c r="M29" s="4"/>
      <c r="N29" s="4"/>
      <c r="O29" s="4"/>
      <c r="P29" s="13"/>
      <c r="Q29" s="4"/>
      <c r="R29" s="4"/>
      <c r="S29" s="4"/>
      <c r="T29" s="7"/>
      <c r="U29" s="19">
        <f t="shared" si="2"/>
        <v>0</v>
      </c>
      <c r="V29" s="96"/>
    </row>
    <row r="30" spans="1:22" x14ac:dyDescent="0.2">
      <c r="A30" s="18"/>
      <c r="B30" s="4"/>
      <c r="C30" s="4"/>
      <c r="D30" s="5"/>
      <c r="E30" s="5"/>
      <c r="F30" s="5"/>
      <c r="G30" s="8">
        <f t="shared" si="1"/>
        <v>0</v>
      </c>
      <c r="H30" s="4"/>
      <c r="I30" s="6"/>
      <c r="J30" s="4" t="s">
        <v>0</v>
      </c>
      <c r="K30" s="4"/>
      <c r="L30" s="13"/>
      <c r="M30" s="4"/>
      <c r="N30" s="4"/>
      <c r="O30" s="4"/>
      <c r="P30" s="13"/>
      <c r="Q30" s="4"/>
      <c r="R30" s="4"/>
      <c r="S30" s="4"/>
      <c r="T30" s="7"/>
      <c r="U30" s="19">
        <f t="shared" si="2"/>
        <v>0</v>
      </c>
      <c r="V30" s="96"/>
    </row>
    <row r="31" spans="1:22" x14ac:dyDescent="0.2">
      <c r="A31" s="18"/>
      <c r="B31" s="4"/>
      <c r="C31" s="4"/>
      <c r="D31" s="5"/>
      <c r="E31" s="5"/>
      <c r="F31" s="5"/>
      <c r="G31" s="8">
        <f t="shared" si="1"/>
        <v>0</v>
      </c>
      <c r="H31" s="4"/>
      <c r="I31" s="6"/>
      <c r="J31" s="4" t="s">
        <v>0</v>
      </c>
      <c r="K31" s="4"/>
      <c r="L31" s="13"/>
      <c r="M31" s="4"/>
      <c r="N31" s="4"/>
      <c r="O31" s="4"/>
      <c r="P31" s="13"/>
      <c r="Q31" s="4"/>
      <c r="R31" s="4"/>
      <c r="S31" s="4"/>
      <c r="T31" s="7"/>
      <c r="U31" s="19">
        <f t="shared" si="2"/>
        <v>0</v>
      </c>
      <c r="V31" s="96"/>
    </row>
    <row r="32" spans="1:22" x14ac:dyDescent="0.2">
      <c r="A32" s="18"/>
      <c r="B32" s="4"/>
      <c r="C32" s="4"/>
      <c r="D32" s="5"/>
      <c r="E32" s="5"/>
      <c r="F32" s="5"/>
      <c r="G32" s="8">
        <f t="shared" si="1"/>
        <v>0</v>
      </c>
      <c r="H32" s="4"/>
      <c r="I32" s="6"/>
      <c r="J32" s="4" t="s">
        <v>0</v>
      </c>
      <c r="K32" s="4"/>
      <c r="L32" s="13"/>
      <c r="M32" s="4"/>
      <c r="N32" s="4"/>
      <c r="O32" s="4"/>
      <c r="P32" s="13"/>
      <c r="Q32" s="4"/>
      <c r="R32" s="4"/>
      <c r="S32" s="4"/>
      <c r="T32" s="7"/>
      <c r="U32" s="19">
        <f t="shared" si="2"/>
        <v>0</v>
      </c>
      <c r="V32" s="96"/>
    </row>
    <row r="33" spans="1:22" x14ac:dyDescent="0.2">
      <c r="A33" s="20" t="s">
        <v>92</v>
      </c>
      <c r="B33" s="21" t="s">
        <v>1</v>
      </c>
      <c r="C33" s="21">
        <v>0</v>
      </c>
      <c r="D33" s="22">
        <v>1000</v>
      </c>
      <c r="E33" s="22">
        <v>1000</v>
      </c>
      <c r="F33" s="22">
        <v>90</v>
      </c>
      <c r="G33" s="35">
        <f>D33+E33</f>
        <v>2000</v>
      </c>
      <c r="H33" s="21">
        <v>150</v>
      </c>
      <c r="I33" s="23">
        <v>1000</v>
      </c>
      <c r="J33" s="21" t="s">
        <v>0</v>
      </c>
      <c r="K33" s="21" t="s">
        <v>4</v>
      </c>
      <c r="L33" s="24">
        <v>0.6</v>
      </c>
      <c r="M33" s="21" t="s">
        <v>17</v>
      </c>
      <c r="N33" s="21" t="s">
        <v>16</v>
      </c>
      <c r="O33" s="21" t="s">
        <v>5</v>
      </c>
      <c r="P33" s="24">
        <v>0.5</v>
      </c>
      <c r="Q33" s="21" t="s">
        <v>17</v>
      </c>
      <c r="R33" s="21" t="s">
        <v>16</v>
      </c>
      <c r="S33" s="21" t="s">
        <v>15</v>
      </c>
      <c r="T33" s="25" t="s">
        <v>179</v>
      </c>
      <c r="U33" s="26">
        <f>C33*G33/1000*I33/1000</f>
        <v>0</v>
      </c>
      <c r="V33" s="25" t="s">
        <v>93</v>
      </c>
    </row>
    <row r="34" spans="1:22" x14ac:dyDescent="0.2">
      <c r="A34" s="27"/>
      <c r="B34" s="28"/>
      <c r="C34" s="28"/>
      <c r="D34" s="29"/>
      <c r="E34" s="29"/>
      <c r="F34" s="29"/>
      <c r="G34" s="37"/>
      <c r="H34" s="28"/>
      <c r="I34" s="28"/>
      <c r="J34" s="28"/>
      <c r="K34" s="28"/>
      <c r="L34" s="28"/>
      <c r="M34" s="28"/>
      <c r="N34" s="28"/>
      <c r="O34" s="28"/>
      <c r="P34" s="28"/>
      <c r="Q34" s="28"/>
      <c r="R34" s="28"/>
      <c r="S34" s="28"/>
      <c r="T34" s="38" t="s">
        <v>94</v>
      </c>
      <c r="U34" s="30">
        <f>SUBTOTAL(109,Table2[Skupaj
Q×L×M '[m2']])</f>
        <v>0</v>
      </c>
      <c r="V34" s="28"/>
    </row>
    <row r="35" spans="1:22" x14ac:dyDescent="0.2">
      <c r="A35" s="49"/>
      <c r="C35" s="51"/>
      <c r="T35" s="52"/>
      <c r="U35" s="53"/>
    </row>
    <row r="38" spans="1:22" ht="15" x14ac:dyDescent="0.25">
      <c r="A38" s="46" t="s">
        <v>57</v>
      </c>
    </row>
    <row r="39" spans="1:22" ht="14.25" customHeight="1" x14ac:dyDescent="0.2"/>
    <row r="40" spans="1:22" ht="14.25" customHeight="1" x14ac:dyDescent="0.25">
      <c r="A40" s="45" t="s">
        <v>95</v>
      </c>
      <c r="U40" s="54"/>
    </row>
    <row r="41" spans="1:22" ht="14.25" customHeight="1" x14ac:dyDescent="0.25">
      <c r="U41" s="54"/>
    </row>
    <row r="42" spans="1:22" ht="14.25" customHeight="1" x14ac:dyDescent="0.25">
      <c r="A42" s="45" t="s">
        <v>142</v>
      </c>
      <c r="U42" s="54"/>
    </row>
    <row r="43" spans="1:22" ht="14.25" customHeight="1" x14ac:dyDescent="0.25">
      <c r="A43" s="45" t="s">
        <v>96</v>
      </c>
      <c r="U43" s="54"/>
    </row>
    <row r="44" spans="1:22" ht="14.25" customHeight="1" x14ac:dyDescent="0.25">
      <c r="U44" s="54"/>
    </row>
    <row r="45" spans="1:22" ht="14.25" customHeight="1" x14ac:dyDescent="0.25">
      <c r="B45" s="47" t="s">
        <v>59</v>
      </c>
      <c r="C45" s="45" t="s">
        <v>60</v>
      </c>
      <c r="U45" s="54"/>
    </row>
    <row r="46" spans="1:22" ht="14.25" customHeight="1" x14ac:dyDescent="0.25">
      <c r="B46" s="7" t="s">
        <v>61</v>
      </c>
      <c r="C46" s="55" t="s">
        <v>173</v>
      </c>
      <c r="D46" s="55"/>
      <c r="E46" s="55"/>
      <c r="U46" s="54"/>
    </row>
    <row r="47" spans="1:22" ht="14.25" customHeight="1" x14ac:dyDescent="0.25">
      <c r="B47" s="56" t="s">
        <v>61</v>
      </c>
      <c r="C47" s="57" t="s">
        <v>62</v>
      </c>
      <c r="D47" s="57"/>
      <c r="E47" s="57"/>
      <c r="U47" s="54"/>
    </row>
    <row r="48" spans="1:22" ht="14.25" customHeight="1" x14ac:dyDescent="0.25">
      <c r="B48" s="58" t="s">
        <v>61</v>
      </c>
      <c r="C48" s="59" t="s">
        <v>174</v>
      </c>
      <c r="D48" s="59"/>
      <c r="E48" s="59"/>
      <c r="U48" s="54"/>
    </row>
    <row r="49" spans="1:21" ht="14.25" customHeight="1" x14ac:dyDescent="0.25">
      <c r="B49" s="60" t="s">
        <v>63</v>
      </c>
      <c r="C49" s="61" t="s">
        <v>141</v>
      </c>
      <c r="D49" s="61"/>
      <c r="E49" s="61"/>
      <c r="U49" s="54"/>
    </row>
    <row r="50" spans="1:21" ht="15" x14ac:dyDescent="0.25">
      <c r="U50" s="54"/>
    </row>
    <row r="51" spans="1:21" ht="15" x14ac:dyDescent="0.25">
      <c r="A51" s="46" t="s">
        <v>97</v>
      </c>
      <c r="U51" s="54"/>
    </row>
    <row r="53" spans="1:21" ht="15" x14ac:dyDescent="0.25">
      <c r="B53" s="62" t="s">
        <v>2</v>
      </c>
      <c r="U53" s="54"/>
    </row>
    <row r="54" spans="1:21" x14ac:dyDescent="0.2">
      <c r="B54" s="62" t="s">
        <v>19</v>
      </c>
    </row>
    <row r="55" spans="1:21" x14ac:dyDescent="0.2">
      <c r="B55" s="62" t="s">
        <v>3</v>
      </c>
    </row>
    <row r="57" spans="1:21" x14ac:dyDescent="0.2">
      <c r="B57" s="62" t="s">
        <v>14</v>
      </c>
    </row>
    <row r="58" spans="1:21" x14ac:dyDescent="0.2">
      <c r="B58" s="62"/>
    </row>
    <row r="59" spans="1:21" x14ac:dyDescent="0.2">
      <c r="B59" s="62"/>
    </row>
    <row r="60" spans="1:21" ht="15" x14ac:dyDescent="0.25">
      <c r="A60" s="63" t="s">
        <v>181</v>
      </c>
      <c r="B60" s="64"/>
      <c r="C60" s="64"/>
      <c r="D60" s="64"/>
      <c r="E60" s="64"/>
    </row>
    <row r="61" spans="1:21" x14ac:dyDescent="0.2">
      <c r="A61" s="64"/>
      <c r="B61" s="64"/>
      <c r="C61" s="64"/>
      <c r="D61" s="64"/>
      <c r="E61" s="64"/>
    </row>
    <row r="62" spans="1:21" x14ac:dyDescent="0.2">
      <c r="A62" s="64" t="s">
        <v>182</v>
      </c>
      <c r="C62" s="64"/>
      <c r="D62" s="64"/>
      <c r="E62" s="64"/>
      <c r="F62" s="64"/>
    </row>
    <row r="64" spans="1:21" x14ac:dyDescent="0.2">
      <c r="B64" s="65" t="s">
        <v>6</v>
      </c>
      <c r="C64" s="65" t="s">
        <v>7</v>
      </c>
      <c r="D64" s="65" t="s">
        <v>8</v>
      </c>
      <c r="E64" s="65" t="s">
        <v>11</v>
      </c>
      <c r="F64" s="64"/>
    </row>
    <row r="65" spans="2:5" x14ac:dyDescent="0.2">
      <c r="B65" s="66">
        <v>150</v>
      </c>
      <c r="C65" s="66">
        <v>1000</v>
      </c>
      <c r="D65" s="66">
        <v>1000</v>
      </c>
      <c r="E65" s="8">
        <f t="shared" ref="E65" si="3">C65+D65</f>
        <v>2000</v>
      </c>
    </row>
    <row r="66" spans="2:5" x14ac:dyDescent="0.2">
      <c r="B66" s="67" t="s">
        <v>9</v>
      </c>
      <c r="C66" s="67">
        <f>$B$65+150</f>
        <v>300</v>
      </c>
      <c r="D66" s="67">
        <f>$B$65+150</f>
        <v>300</v>
      </c>
      <c r="E66" s="67">
        <f>C66+D66</f>
        <v>600</v>
      </c>
    </row>
    <row r="67" spans="2:5" x14ac:dyDescent="0.2">
      <c r="B67" s="67" t="s">
        <v>100</v>
      </c>
      <c r="C67" s="67">
        <v>1000</v>
      </c>
      <c r="D67" s="67">
        <v>2000</v>
      </c>
      <c r="E67" s="67">
        <f t="shared" ref="E67:E68" si="4">C67+D67</f>
        <v>3000</v>
      </c>
    </row>
    <row r="68" spans="2:5" x14ac:dyDescent="0.2">
      <c r="B68" s="67" t="s">
        <v>100</v>
      </c>
      <c r="C68" s="67">
        <v>2000</v>
      </c>
      <c r="D68" s="67">
        <v>1000</v>
      </c>
      <c r="E68" s="67">
        <f t="shared" si="4"/>
        <v>3000</v>
      </c>
    </row>
    <row r="69" spans="2:5" x14ac:dyDescent="0.2">
      <c r="C69" s="70">
        <f>C66</f>
        <v>300</v>
      </c>
      <c r="D69" s="70">
        <f>D66</f>
        <v>300</v>
      </c>
      <c r="E69" s="70">
        <f t="shared" ref="E69:E74" si="5">C69+D69</f>
        <v>600</v>
      </c>
    </row>
    <row r="70" spans="2:5" x14ac:dyDescent="0.2">
      <c r="C70" s="70">
        <f>C66</f>
        <v>300</v>
      </c>
      <c r="D70" s="70">
        <f>IF(3000-C70&gt;=2000,2000,3000-C70)</f>
        <v>2000</v>
      </c>
      <c r="E70" s="70">
        <f t="shared" si="5"/>
        <v>2300</v>
      </c>
    </row>
    <row r="71" spans="2:5" x14ac:dyDescent="0.2">
      <c r="C71" s="70">
        <f>C67</f>
        <v>1000</v>
      </c>
      <c r="D71" s="70">
        <f>IF(3000-C71&gt;=2000,2000,3000-C71)</f>
        <v>2000</v>
      </c>
      <c r="E71" s="70">
        <f t="shared" si="5"/>
        <v>3000</v>
      </c>
    </row>
    <row r="72" spans="2:5" x14ac:dyDescent="0.2">
      <c r="C72" s="70">
        <f>C68</f>
        <v>2000</v>
      </c>
      <c r="D72" s="70">
        <f>IF(3000-C72&gt;=2000,2000,3000-C72)</f>
        <v>1000</v>
      </c>
      <c r="E72" s="70">
        <f t="shared" si="5"/>
        <v>3000</v>
      </c>
    </row>
    <row r="73" spans="2:5" x14ac:dyDescent="0.2">
      <c r="C73" s="70">
        <f>D70</f>
        <v>2000</v>
      </c>
      <c r="D73" s="70">
        <f>D66</f>
        <v>300</v>
      </c>
      <c r="E73" s="70">
        <f t="shared" si="5"/>
        <v>2300</v>
      </c>
    </row>
    <row r="74" spans="2:5" x14ac:dyDescent="0.2">
      <c r="C74" s="70">
        <f>C66</f>
        <v>300</v>
      </c>
      <c r="D74" s="70">
        <f>D66</f>
        <v>300</v>
      </c>
      <c r="E74" s="70">
        <f t="shared" si="5"/>
        <v>600</v>
      </c>
    </row>
  </sheetData>
  <sheetProtection sheet="1" insertRows="0" deleteRows="0"/>
  <dataConsolidate/>
  <mergeCells count="8">
    <mergeCell ref="O15:Q18"/>
    <mergeCell ref="O19:Q19"/>
    <mergeCell ref="P21:S21"/>
    <mergeCell ref="A21:C21"/>
    <mergeCell ref="G21:I21"/>
    <mergeCell ref="J21:K21"/>
    <mergeCell ref="L21:O21"/>
    <mergeCell ref="D21:F21"/>
  </mergeCells>
  <phoneticPr fontId="4" type="noConversion"/>
  <conditionalFormatting sqref="A24:K32 M24:T32 A33:T33">
    <cfRule type="expression" dxfId="187" priority="5">
      <formula>OR(A24="")</formula>
    </cfRule>
  </conditionalFormatting>
  <conditionalFormatting sqref="B65">
    <cfRule type="expression" dxfId="186" priority="47">
      <formula>NOT(OR(B65=50,B65=60,B65=80,B65=100,B65=120,B65=133,B65=150,B65=172,B65=200,B65=220,B65=240,B65=250))</formula>
    </cfRule>
  </conditionalFormatting>
  <conditionalFormatting sqref="C24:C33">
    <cfRule type="cellIs" dxfId="185" priority="42" operator="lessThan">
      <formula>0</formula>
    </cfRule>
  </conditionalFormatting>
  <conditionalFormatting sqref="C65">
    <cfRule type="expression" dxfId="184" priority="46">
      <formula>NOT(AND(C65&gt;=B65+150,C65&lt;=2000,C65&lt;=3000-D65))</formula>
    </cfRule>
  </conditionalFormatting>
  <conditionalFormatting sqref="D24:D33">
    <cfRule type="expression" dxfId="183" priority="49">
      <formula>NOT(AND(D24&gt;=H24+150,D24&lt;=2000,D24&lt;=3000-E24))</formula>
    </cfRule>
  </conditionalFormatting>
  <conditionalFormatting sqref="D65">
    <cfRule type="expression" dxfId="182" priority="45">
      <formula>NOT(AND(D65&gt;=B65+150,D65&lt;=2000,D65&lt;=3000-C65))</formula>
    </cfRule>
  </conditionalFormatting>
  <conditionalFormatting sqref="E24:E33">
    <cfRule type="expression" dxfId="181" priority="48">
      <formula>NOT(AND(E24&gt;=H24+150,E24&lt;=2000,E24&lt;=3000-D24))</formula>
    </cfRule>
  </conditionalFormatting>
  <conditionalFormatting sqref="E65">
    <cfRule type="expression" dxfId="180" priority="44">
      <formula>NOT(AND(E65&gt;=2*(B65+150),E65&lt;=3000))</formula>
    </cfRule>
  </conditionalFormatting>
  <conditionalFormatting sqref="F24:F33">
    <cfRule type="cellIs" dxfId="179" priority="43" operator="notBetween">
      <formula>75</formula>
      <formula>175</formula>
    </cfRule>
  </conditionalFormatting>
  <conditionalFormatting sqref="G24:G33">
    <cfRule type="expression" dxfId="178" priority="54">
      <formula>NOT(OR(AND(G24&gt;=2*(H24+150),G24&lt;=3000,D24&gt;0,E24&gt;0),G24=0))</formula>
    </cfRule>
  </conditionalFormatting>
  <conditionalFormatting sqref="H24:H33">
    <cfRule type="expression" dxfId="177" priority="8">
      <formula>AND(OR(D24&gt;0,E24&gt;0),H24=0)</formula>
    </cfRule>
    <cfRule type="expression" dxfId="176" priority="35">
      <formula>OR(AND(K24="Power T",OR(H24=220)))</formula>
    </cfRule>
    <cfRule type="expression" dxfId="175" priority="36">
      <formula>OR(AND(K24="Power T",OR(H24=50)),AND(K24="Power S",OR(H24=220,H24=250)),AND(K24="Perform R",OR(H24=50,H24=220,H24=250)),AND(K24="Perform C",OR(H24=220,H24=250)))</formula>
    </cfRule>
    <cfRule type="expression" dxfId="174" priority="37">
      <formula>NOT(OR(H24=50,H24=60,H24=80,H24=100,H24=120,H24=133,H24=150,H24=172,H24=200,H24=220,H24=240,H24=250))</formula>
    </cfRule>
  </conditionalFormatting>
  <conditionalFormatting sqref="I24:I33">
    <cfRule type="cellIs" dxfId="173" priority="53" operator="notBetween">
      <formula>600</formula>
      <formula>1200</formula>
    </cfRule>
  </conditionalFormatting>
  <conditionalFormatting sqref="J24:J33">
    <cfRule type="expression" dxfId="172" priority="34">
      <formula>NOT(OR(J24="FTV",J24=""))</formula>
    </cfRule>
  </conditionalFormatting>
  <conditionalFormatting sqref="K24:K33">
    <cfRule type="expression" dxfId="171" priority="31">
      <formula>OR(AND(K24="Power T",OR(H24=220)))</formula>
    </cfRule>
    <cfRule type="expression" dxfId="170" priority="32">
      <formula>OR(AND(K24="Power T",OR(H24=50)),AND(K24="Power S",OR(H24=220,H24=250)),AND(K24="Perform R",OR(H24=50,H24=220,H24=250)),AND(K24="Perform C",OR(H24=220,H24=250)))</formula>
    </cfRule>
    <cfRule type="expression" dxfId="169" priority="33">
      <formula>NOT(OR(K24="Power T",K24="Power S",K24="Perform R",K24="Perform C"))</formula>
    </cfRule>
  </conditionalFormatting>
  <conditionalFormatting sqref="L24:L32">
    <cfRule type="expression" dxfId="168" priority="2">
      <formula>OR(L24="")</formula>
    </cfRule>
    <cfRule type="expression" dxfId="167" priority="3">
      <formula>AND(O24="G",NOT(OR(L24=0.7,L24=0.75,L24=0.8)))</formula>
    </cfRule>
  </conditionalFormatting>
  <conditionalFormatting sqref="L33">
    <cfRule type="expression" dxfId="165" priority="9">
      <formula>AND(O33="G",NOT(OR(L33=0.7,L33=0.75,L33=0.8)))</formula>
    </cfRule>
    <cfRule type="expression" dxfId="164" priority="40">
      <formula>NOT(OR(L33=0.45,L33=0.5,L33=0.55,L33=0.6,L33=0.63,L33=0.65,L33=0.675,L33=0.7,L33=0.75,L33=0.8))</formula>
    </cfRule>
  </conditionalFormatting>
  <conditionalFormatting sqref="M24:M33">
    <cfRule type="expression" dxfId="163" priority="41">
      <formula>NOT(OR(M24="SP 25",M24="SP 25",M24="PVDF 25",M24="PVDF 35",M24="PUR 50",M24="PVCF 150",M24="HPS 200",M24="PRISMA",M24="PRISMA ELEMENTS",M24="Inox 304",M24="Inox 316L",M24="Inox 316"))</formula>
    </cfRule>
  </conditionalFormatting>
  <conditionalFormatting sqref="O24:O33">
    <cfRule type="expression" dxfId="162" priority="6">
      <formula>AND(O24="G",NOT(OR(L24=0.7,L24=0.75,L24=0.8)))</formula>
    </cfRule>
    <cfRule type="expression" dxfId="161" priority="51">
      <formula>NOT(OR(O24="S",O24="V",O24="V2",O24="G",O24="M",O24="M3",O24="M8"))</formula>
    </cfRule>
  </conditionalFormatting>
  <conditionalFormatting sqref="Q24:Q33">
    <cfRule type="expression" dxfId="159" priority="39">
      <formula>NOT(OR(Q24="SP 25",Q24="SP 25",Q24="PVDF 25",Q24="PVDF 35",Q24="PUR 50",Q24="PVCF 150",Q24="HPS 200",Q24="PRISMA",Q24="PRISMA ELEMENTS",Q24="Inox 304",Q24="Inox 316L",Q24="Inox 316"))</formula>
    </cfRule>
  </conditionalFormatting>
  <conditionalFormatting sqref="S24:S33">
    <cfRule type="expression" dxfId="158" priority="50">
      <formula>NOT(OR(S24="S",S24="V",S24="V2",S24="G",S24="M2"))</formula>
    </cfRule>
  </conditionalFormatting>
  <conditionalFormatting sqref="V33">
    <cfRule type="expression" dxfId="157" priority="1">
      <formula>OR(V33="")</formula>
    </cfRule>
  </conditionalFormatting>
  <dataValidations count="13">
    <dataValidation type="list" allowBlank="1" sqref="S24:S33" xr:uid="{739DFB3D-5E2F-496D-A573-46BC875F970D}">
      <formula1>"S,V,V2,G,M2"</formula1>
    </dataValidation>
    <dataValidation type="list" allowBlank="1" sqref="O24:O33" xr:uid="{B9DB53A2-CC25-4944-AA64-E73986DBEBEF}">
      <formula1>"S,V,V2,G,M,M3,M8"</formula1>
    </dataValidation>
    <dataValidation type="list" allowBlank="1" sqref="K24:K33" xr:uid="{519A5697-31D9-4318-ABFD-A253E7C14FCE}">
      <formula1>"Power T,Power S,Perform R,Perform C"</formula1>
    </dataValidation>
    <dataValidation type="whole" errorStyle="information" allowBlank="1" errorTitle="Wrong module" error="Insert module M [mm] (whole number):_x000a_600 mm to 1200 mm_x000a_1000 mm standard module_x000a_1200 mm standard module" sqref="I24:I33" xr:uid="{FCFE5F92-CC1C-483A-9AE1-876FB2735390}">
      <formula1>600</formula1>
      <formula2>1200</formula2>
    </dataValidation>
    <dataValidation type="list" allowBlank="1" sqref="H24:H33 B65" xr:uid="{8F9D63DD-E2A1-4546-9F60-2B384B245D09}">
      <formula1>"50,60,80,100,120,133,150,172,200,220,240,250"</formula1>
    </dataValidation>
    <dataValidation type="custom" errorStyle="information" allowBlank="1" errorTitle="wrong" sqref="E24:E33" xr:uid="{FED5C46F-A356-45A4-8186-84B015A56D87}">
      <formula1>AND(E24&gt;=H24+150,E24&lt;=2000,E24&lt;=3000-D24)</formula1>
    </dataValidation>
    <dataValidation type="custom" allowBlank="1" sqref="G24:G33" xr:uid="{3394D52F-A65E-47BA-8753-F900A72D40C5}">
      <formula1>AND(G24&gt;=2*(H24+150),G24&lt;=3000)</formula1>
    </dataValidation>
    <dataValidation type="whole" errorStyle="information" allowBlank="1" errorTitle="wrong" sqref="F24:F33" xr:uid="{42C3B1FF-07A6-4893-A23F-4775D42A5003}">
      <formula1>75</formula1>
      <formula2>175</formula2>
    </dataValidation>
    <dataValidation type="whole" operator="greaterThanOrEqual" allowBlank="1" sqref="C24:C33" xr:uid="{9AEDDBA4-F0AD-42B2-BFAA-4FCC0F2B747B}">
      <formula1>0</formula1>
    </dataValidation>
    <dataValidation type="list" allowBlank="1" sqref="M24:M33 Q24:Q33" xr:uid="{743801A5-65F5-4A24-9DAD-E45D8739FE23}">
      <formula1>"SP 25,SP 25,PVDF 25,PVDF 35,PUR 50,PVCF 150,HPS 200,PRISMA,PRISMA ELEMENTS,Inox 304,Inox 316L,Inox 316"</formula1>
    </dataValidation>
    <dataValidation type="list" allowBlank="1" sqref="J24:J32" xr:uid="{34FFC2BF-3870-49AC-9B28-3EE4A51E7B46}">
      <formula1>"FTV"</formula1>
    </dataValidation>
    <dataValidation type="custom" allowBlank="1" sqref="D24:D33" xr:uid="{87C9657D-A158-4F24-86A9-B938966AC91B}">
      <formula1>AND(D24&gt;=H24+150,D24&lt;=2000,D24&lt;=3000-E24)</formula1>
    </dataValidation>
    <dataValidation type="list" allowBlank="1" showInputMessage="1" showErrorMessage="1" sqref="V24:V33" xr:uid="{4C16607A-578B-44DD-AE73-3C916D5AF783}">
      <formula1>"Priority A, Priority B, Priority C"</formula1>
    </dataValidation>
  </dataValidations>
  <pageMargins left="0.39370078740157483" right="0.39370078740157483" top="0.39370078740157483" bottom="0.39370078740157483" header="0.31496062992125984" footer="0.31496062992125984"/>
  <pageSetup paperSize="9" scale="49" pageOrder="overThenDown" orientation="landscape" r:id="rId1"/>
  <ignoredErrors>
    <ignoredError sqref="A2:B2 A4:XFD4 A3:B3 D3 F3:XFD3 A56:XFD56 A53 C53:XFD53 A54 C54:XFD54 A55 C55:XFD55 A58:XFD59 A57 C57:XFD57 A39:XFD39 B38:XFD38 A50:XFD50 A45 D45:XFD45 A46 D46:XFD46 A47 D47:XFD47 A48 D48:XFD48 A49 D49:XFD49 A44:XFD44 B42:XFD42 A1:B1 D1:XFD1 A10:XFD11 B5:XFD5 B6:XFD6 B7:XFD7 B8:XFD8 B9:XFD9 A16:XFD16 B12:XFD12 B13:XFD13 B14:XFD14 A18:XFD20 B17:XFD17 A22:XFD22 B21:C21 H21:I21 K21 A35:XFD37 M21:O21 Q21:S21 W21:XFD21 W23:XFD23 A24:I24 K24:XFD24 A25:I25 K25:XFD25 A26:I26 K26:XFD26 A27:I27 K27:XFD27 A28:I28 K28:XFD28 A29:I29 K29:XFD29 A30:I30 K30:XFD30 A31:I31 K31:XFD31 A32:I32 K32:XFD32 C33:I33 L33 P33 U33 W33:XFD33 A34:S34 U34:XFD34 A41:XFD41 B40:XFD40 B43:XFD43 A52:XFD52 B51:XFD51 D2:XFD2 E21:F21 A65:XFD65 A64 F64:XFD64 A61:XFD61 B60:XFD60 A63:XFD63 B62:XFD62 A69:XFD1048576 A66 C66:XFD66 A67 C67:XFD67 A68 C68:XFD68 A15:N15 P15:XFD15" unlockedFormula="1"/>
  </ignoredErrors>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4" id="{0E753694-4564-4D91-9FF3-F7D6718DF8E3}">
            <xm:f>COUNTIF(List_Values!$A$2:$A$11,L24)=0</xm:f>
            <x14:dxf>
              <fill>
                <patternFill patternType="solid">
                  <bgColor rgb="FFFFC7CE"/>
                </patternFill>
              </fill>
            </x14:dxf>
          </x14:cfRule>
          <xm:sqref>L24:L32</xm:sqref>
        </x14:conditionalFormatting>
        <x14:conditionalFormatting xmlns:xm="http://schemas.microsoft.com/office/excel/2006/main">
          <x14:cfRule type="expression" priority="38" id="{00000000-000E-0000-0200-000022000000}">
            <xm:f>COUNTIF(List_Values!$A$2:$A$11,P24)=0</xm:f>
            <x14:dxf>
              <fill>
                <patternFill patternType="solid">
                  <bgColor rgb="FFFFC7CE"/>
                </patternFill>
              </fill>
            </x14:dxf>
          </x14:cfRule>
          <xm:sqref>P24:P33</xm:sqref>
        </x14:conditionalFormatting>
      </x14:conditionalFormattings>
    </ext>
    <ext xmlns:x14="http://schemas.microsoft.com/office/spreadsheetml/2009/9/main" uri="{CCE6A557-97BC-4b89-ADB6-D9C93CAAB3DF}">
      <x14:dataValidations xmlns:xm="http://schemas.microsoft.com/office/excel/2006/main" count="1">
        <x14:dataValidation type="list" allowBlank="1" xr:uid="{58EA2EF7-3067-4E5A-84A3-857C0B2B5E8D}">
          <x14:formula1>
            <xm:f>List_Values!$A$2:$A$11</xm:f>
          </x14:formula1>
          <xm:sqref>P24:P33 L24:L33</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30D46-B0AE-4F37-870B-A6C6BEA2BF78}">
  <sheetPr codeName="Sheet4"/>
  <dimension ref="A1:X67"/>
  <sheetViews>
    <sheetView showGridLines="0" zoomScale="85" zoomScaleNormal="85" zoomScaleSheetLayoutView="70" workbookViewId="0">
      <selection activeCell="C3" sqref="C3"/>
    </sheetView>
  </sheetViews>
  <sheetFormatPr defaultRowHeight="14.25" x14ac:dyDescent="0.2"/>
  <cols>
    <col min="1" max="1" width="17.625" style="45" customWidth="1"/>
    <col min="2" max="2" width="14.625" style="45" customWidth="1"/>
    <col min="3" max="11" width="10.625" style="45" customWidth="1"/>
    <col min="12" max="12" width="11.5" style="45" customWidth="1"/>
    <col min="13" max="13" width="10.75" style="45" customWidth="1"/>
    <col min="14" max="14" width="10.625" style="45" customWidth="1"/>
    <col min="15" max="16" width="12.625" style="45" customWidth="1"/>
    <col min="17" max="18" width="10.625" style="45" customWidth="1"/>
    <col min="19" max="20" width="12.625" style="45" customWidth="1"/>
    <col min="21" max="21" width="10.625" style="45" customWidth="1"/>
    <col min="22" max="22" width="24.625" style="45" customWidth="1"/>
    <col min="23" max="23" width="10.625" style="45" customWidth="1"/>
    <col min="24" max="16384" width="9" style="45"/>
  </cols>
  <sheetData>
    <row r="1" spans="1:23" s="72" customFormat="1" ht="15.75" x14ac:dyDescent="0.25">
      <c r="B1" s="73"/>
      <c r="C1" s="74" t="s">
        <v>176</v>
      </c>
    </row>
    <row r="2" spans="1:23" s="72" customFormat="1" ht="26.25" x14ac:dyDescent="0.4">
      <c r="C2" s="76" t="s">
        <v>183</v>
      </c>
    </row>
    <row r="3" spans="1:23" s="72" customFormat="1" ht="15.75" x14ac:dyDescent="0.25">
      <c r="C3" s="77" t="s">
        <v>55</v>
      </c>
      <c r="D3" s="78" t="str" cm="1">
        <f t="array" ref="D3">LOOKUP(2,1/(Updates!A:A&lt;&gt;""),Updates!A:A)</f>
        <v>1.4</v>
      </c>
      <c r="E3" s="89" t="s">
        <v>139</v>
      </c>
      <c r="G3" s="75"/>
    </row>
    <row r="4" spans="1:23" s="72" customFormat="1" x14ac:dyDescent="0.2"/>
    <row r="5" spans="1:23" ht="15" x14ac:dyDescent="0.25">
      <c r="A5" s="79" t="s">
        <v>66</v>
      </c>
      <c r="B5" s="80" t="str">
        <f>IF('FTV Panel'!B5=0,"",'FTV Panel'!B5)</f>
        <v/>
      </c>
      <c r="C5" s="81"/>
    </row>
    <row r="6" spans="1:23" ht="15" x14ac:dyDescent="0.25">
      <c r="A6" s="79" t="s">
        <v>67</v>
      </c>
      <c r="B6" s="80" t="str">
        <f>IF('FTV Panel'!B6=0,"",'FTV Panel'!B6)</f>
        <v/>
      </c>
      <c r="C6" s="81"/>
    </row>
    <row r="7" spans="1:23" ht="15" x14ac:dyDescent="0.25">
      <c r="A7" s="79" t="s">
        <v>68</v>
      </c>
      <c r="B7" s="80" t="str">
        <f>IF('FTV Panel'!B7=0,"",'FTV Panel'!B7)</f>
        <v/>
      </c>
      <c r="C7" s="81"/>
    </row>
    <row r="8" spans="1:23" ht="15" x14ac:dyDescent="0.25">
      <c r="A8" s="79" t="s">
        <v>69</v>
      </c>
      <c r="B8" s="80" t="str">
        <f>IF('FTV Panel'!B8=0,"",'FTV Panel'!B8)</f>
        <v/>
      </c>
      <c r="C8" s="81"/>
    </row>
    <row r="9" spans="1:23" ht="15" x14ac:dyDescent="0.25">
      <c r="A9" s="79" t="s">
        <v>177</v>
      </c>
      <c r="B9" s="80" t="str">
        <f>IF('FTV Panel'!B9=0,"",'FTV Panel'!B9)</f>
        <v/>
      </c>
      <c r="C9" s="81"/>
    </row>
    <row r="11" spans="1:23" x14ac:dyDescent="0.2">
      <c r="V11" s="71"/>
      <c r="W11" s="71"/>
    </row>
    <row r="12" spans="1:23" ht="15" x14ac:dyDescent="0.25">
      <c r="A12" s="79" t="s">
        <v>144</v>
      </c>
      <c r="B12" s="80" t="str">
        <f>IF('FTV Panel'!B12=0,"",'FTV Panel'!B12)</f>
        <v/>
      </c>
      <c r="C12" s="81"/>
      <c r="V12" s="71"/>
      <c r="W12" s="71"/>
    </row>
    <row r="13" spans="1:23" ht="15" x14ac:dyDescent="0.25">
      <c r="A13" s="79" t="s">
        <v>70</v>
      </c>
      <c r="B13" s="80" t="str">
        <f>IF('FTV Panel'!B13=0,"",'FTV Panel'!B13)</f>
        <v/>
      </c>
      <c r="C13" s="81"/>
      <c r="M13" s="49"/>
      <c r="V13" s="71"/>
      <c r="W13" s="71"/>
    </row>
    <row r="14" spans="1:23" ht="15" x14ac:dyDescent="0.25">
      <c r="A14" s="79" t="s">
        <v>53</v>
      </c>
      <c r="B14" s="80" t="str">
        <f>IF('FTV Panel'!B14=0,"",'FTV Panel'!B14)</f>
        <v/>
      </c>
      <c r="C14" s="81"/>
      <c r="P14" s="137" t="s">
        <v>200</v>
      </c>
      <c r="Q14" s="137"/>
      <c r="R14" s="137"/>
    </row>
    <row r="15" spans="1:23" x14ac:dyDescent="0.2">
      <c r="P15" s="137"/>
      <c r="Q15" s="137"/>
      <c r="R15" s="137"/>
    </row>
    <row r="16" spans="1:23" x14ac:dyDescent="0.2">
      <c r="P16" s="137"/>
      <c r="Q16" s="137"/>
      <c r="R16" s="137"/>
    </row>
    <row r="17" spans="1:24" ht="15" x14ac:dyDescent="0.25">
      <c r="A17" s="79" t="s">
        <v>71</v>
      </c>
      <c r="B17" s="80" t="str">
        <f>IF('FTV Panel'!B17=0,"",'FTV Panel'!B17)</f>
        <v/>
      </c>
      <c r="C17" s="81"/>
      <c r="P17" s="137"/>
      <c r="Q17" s="137"/>
      <c r="R17" s="137"/>
    </row>
    <row r="21" spans="1:24" s="72" customFormat="1" ht="15.75" customHeight="1" x14ac:dyDescent="0.2">
      <c r="A21" s="136" t="s">
        <v>72</v>
      </c>
      <c r="B21" s="136"/>
      <c r="C21" s="136"/>
      <c r="D21" s="136" t="s">
        <v>148</v>
      </c>
      <c r="E21" s="136"/>
      <c r="F21" s="136"/>
      <c r="G21" s="136"/>
      <c r="H21" s="136"/>
      <c r="I21" s="136" t="s">
        <v>73</v>
      </c>
      <c r="J21" s="136"/>
      <c r="K21" s="136"/>
      <c r="L21" s="136" t="s">
        <v>74</v>
      </c>
      <c r="M21" s="136"/>
      <c r="N21" s="133" t="s">
        <v>145</v>
      </c>
      <c r="O21" s="134"/>
      <c r="P21" s="134"/>
      <c r="Q21" s="135"/>
      <c r="R21" s="133" t="s">
        <v>146</v>
      </c>
      <c r="S21" s="134"/>
      <c r="T21" s="134"/>
      <c r="U21" s="135"/>
      <c r="V21" s="83" t="s">
        <v>75</v>
      </c>
      <c r="W21" s="83" t="s">
        <v>76</v>
      </c>
      <c r="X21" s="83" t="s">
        <v>77</v>
      </c>
    </row>
    <row r="22" spans="1:24" ht="3" customHeight="1" x14ac:dyDescent="0.25">
      <c r="A22" s="50"/>
      <c r="B22" s="50"/>
      <c r="C22" s="50"/>
      <c r="D22" s="50"/>
      <c r="E22" s="50"/>
      <c r="F22" s="50"/>
      <c r="G22" s="50"/>
      <c r="H22" s="50"/>
      <c r="I22" s="50"/>
      <c r="J22" s="50"/>
      <c r="K22" s="50"/>
      <c r="L22" s="50"/>
      <c r="M22" s="50"/>
      <c r="N22" s="50"/>
      <c r="O22" s="50"/>
      <c r="P22" s="50"/>
      <c r="Q22" s="50"/>
      <c r="R22" s="50"/>
      <c r="S22" s="50"/>
      <c r="T22" s="50"/>
      <c r="U22" s="50"/>
      <c r="V22" s="50"/>
      <c r="W22" s="50"/>
      <c r="X22" s="103"/>
    </row>
    <row r="23" spans="1:24" s="72" customFormat="1" ht="45" x14ac:dyDescent="0.2">
      <c r="A23" s="84" t="s">
        <v>78</v>
      </c>
      <c r="B23" s="85" t="s">
        <v>79</v>
      </c>
      <c r="C23" s="85" t="s">
        <v>147</v>
      </c>
      <c r="D23" s="85" t="s">
        <v>7</v>
      </c>
      <c r="E23" s="85" t="s">
        <v>8</v>
      </c>
      <c r="F23" s="85" t="s">
        <v>10</v>
      </c>
      <c r="G23" s="85" t="s">
        <v>101</v>
      </c>
      <c r="H23" s="85" t="s">
        <v>102</v>
      </c>
      <c r="I23" s="85" t="s">
        <v>103</v>
      </c>
      <c r="J23" s="85" t="s">
        <v>81</v>
      </c>
      <c r="K23" s="85" t="s">
        <v>82</v>
      </c>
      <c r="L23" s="85" t="s">
        <v>74</v>
      </c>
      <c r="M23" s="85" t="s">
        <v>178</v>
      </c>
      <c r="N23" s="85" t="s">
        <v>83</v>
      </c>
      <c r="O23" s="85" t="s">
        <v>84</v>
      </c>
      <c r="P23" s="85" t="s">
        <v>85</v>
      </c>
      <c r="Q23" s="85" t="s">
        <v>86</v>
      </c>
      <c r="R23" s="85" t="s">
        <v>87</v>
      </c>
      <c r="S23" s="85" t="s">
        <v>88</v>
      </c>
      <c r="T23" s="85" t="s">
        <v>89</v>
      </c>
      <c r="U23" s="85" t="s">
        <v>90</v>
      </c>
      <c r="V23" s="85" t="s">
        <v>75</v>
      </c>
      <c r="W23" s="86" t="s">
        <v>91</v>
      </c>
      <c r="X23" s="85" t="s">
        <v>77</v>
      </c>
    </row>
    <row r="24" spans="1:24" x14ac:dyDescent="0.2">
      <c r="A24" s="18"/>
      <c r="B24" s="4"/>
      <c r="C24" s="4"/>
      <c r="D24" s="5"/>
      <c r="E24" s="5"/>
      <c r="F24" s="5"/>
      <c r="G24" s="5"/>
      <c r="H24" s="5"/>
      <c r="I24" s="8">
        <f t="shared" ref="I24:I33" si="0">D24+E24+F24</f>
        <v>0</v>
      </c>
      <c r="J24" s="4"/>
      <c r="K24" s="6"/>
      <c r="L24" s="4" t="s">
        <v>0</v>
      </c>
      <c r="M24" s="4"/>
      <c r="N24" s="12"/>
      <c r="O24" s="4"/>
      <c r="P24" s="4"/>
      <c r="Q24" s="4"/>
      <c r="R24" s="12"/>
      <c r="S24" s="4"/>
      <c r="T24" s="4"/>
      <c r="U24" s="4"/>
      <c r="V24" s="7"/>
      <c r="W24" s="19">
        <f t="shared" ref="W24:W33" si="1">C24*I24/1000*K24/1000</f>
        <v>0</v>
      </c>
      <c r="X24" s="101"/>
    </row>
    <row r="25" spans="1:24" x14ac:dyDescent="0.2">
      <c r="A25" s="18"/>
      <c r="B25" s="4"/>
      <c r="C25" s="4"/>
      <c r="D25" s="5"/>
      <c r="E25" s="5"/>
      <c r="F25" s="5"/>
      <c r="G25" s="5"/>
      <c r="H25" s="5"/>
      <c r="I25" s="8">
        <f t="shared" si="0"/>
        <v>0</v>
      </c>
      <c r="J25" s="4"/>
      <c r="K25" s="6"/>
      <c r="L25" s="4" t="s">
        <v>0</v>
      </c>
      <c r="M25" s="4"/>
      <c r="N25" s="13"/>
      <c r="O25" s="4"/>
      <c r="P25" s="4"/>
      <c r="Q25" s="4"/>
      <c r="R25" s="13"/>
      <c r="S25" s="4"/>
      <c r="T25" s="4"/>
      <c r="U25" s="4"/>
      <c r="V25" s="7"/>
      <c r="W25" s="19">
        <f t="shared" si="1"/>
        <v>0</v>
      </c>
      <c r="X25" s="101"/>
    </row>
    <row r="26" spans="1:24" x14ac:dyDescent="0.2">
      <c r="A26" s="18"/>
      <c r="B26" s="4"/>
      <c r="C26" s="4"/>
      <c r="D26" s="5"/>
      <c r="E26" s="5"/>
      <c r="F26" s="5"/>
      <c r="G26" s="5"/>
      <c r="H26" s="5"/>
      <c r="I26" s="8">
        <f t="shared" si="0"/>
        <v>0</v>
      </c>
      <c r="J26" s="4"/>
      <c r="K26" s="6"/>
      <c r="L26" s="4" t="s">
        <v>0</v>
      </c>
      <c r="M26" s="4"/>
      <c r="N26" s="13"/>
      <c r="O26" s="4"/>
      <c r="P26" s="4"/>
      <c r="Q26" s="4"/>
      <c r="R26" s="13"/>
      <c r="S26" s="4"/>
      <c r="T26" s="4"/>
      <c r="U26" s="4"/>
      <c r="V26" s="7"/>
      <c r="W26" s="19">
        <f t="shared" si="1"/>
        <v>0</v>
      </c>
      <c r="X26" s="101"/>
    </row>
    <row r="27" spans="1:24" x14ac:dyDescent="0.2">
      <c r="A27" s="18"/>
      <c r="B27" s="4"/>
      <c r="C27" s="4"/>
      <c r="D27" s="5"/>
      <c r="E27" s="5"/>
      <c r="F27" s="5"/>
      <c r="G27" s="5"/>
      <c r="H27" s="5"/>
      <c r="I27" s="8">
        <f t="shared" si="0"/>
        <v>0</v>
      </c>
      <c r="J27" s="4"/>
      <c r="K27" s="6"/>
      <c r="L27" s="4" t="s">
        <v>0</v>
      </c>
      <c r="M27" s="4"/>
      <c r="N27" s="13"/>
      <c r="O27" s="4"/>
      <c r="P27" s="4"/>
      <c r="Q27" s="4"/>
      <c r="R27" s="13"/>
      <c r="S27" s="4"/>
      <c r="T27" s="4"/>
      <c r="U27" s="4"/>
      <c r="V27" s="7"/>
      <c r="W27" s="19">
        <f t="shared" si="1"/>
        <v>0</v>
      </c>
      <c r="X27" s="101"/>
    </row>
    <row r="28" spans="1:24" x14ac:dyDescent="0.2">
      <c r="A28" s="18"/>
      <c r="B28" s="4"/>
      <c r="C28" s="4"/>
      <c r="D28" s="5"/>
      <c r="E28" s="5"/>
      <c r="F28" s="5"/>
      <c r="G28" s="5"/>
      <c r="H28" s="5"/>
      <c r="I28" s="8">
        <f t="shared" si="0"/>
        <v>0</v>
      </c>
      <c r="J28" s="4"/>
      <c r="K28" s="6"/>
      <c r="L28" s="4" t="s">
        <v>0</v>
      </c>
      <c r="M28" s="4"/>
      <c r="N28" s="13"/>
      <c r="O28" s="4"/>
      <c r="P28" s="4"/>
      <c r="Q28" s="4"/>
      <c r="R28" s="13"/>
      <c r="S28" s="4"/>
      <c r="T28" s="4"/>
      <c r="U28" s="4"/>
      <c r="V28" s="7"/>
      <c r="W28" s="19">
        <f t="shared" si="1"/>
        <v>0</v>
      </c>
      <c r="X28" s="101"/>
    </row>
    <row r="29" spans="1:24" x14ac:dyDescent="0.2">
      <c r="A29" s="18"/>
      <c r="B29" s="4"/>
      <c r="C29" s="4"/>
      <c r="D29" s="5"/>
      <c r="E29" s="5"/>
      <c r="F29" s="5"/>
      <c r="G29" s="5"/>
      <c r="H29" s="5"/>
      <c r="I29" s="8">
        <f t="shared" si="0"/>
        <v>0</v>
      </c>
      <c r="J29" s="4"/>
      <c r="K29" s="6"/>
      <c r="L29" s="4" t="s">
        <v>0</v>
      </c>
      <c r="M29" s="4"/>
      <c r="N29" s="13"/>
      <c r="O29" s="4"/>
      <c r="P29" s="4"/>
      <c r="Q29" s="4"/>
      <c r="R29" s="13"/>
      <c r="S29" s="4"/>
      <c r="T29" s="4"/>
      <c r="U29" s="4"/>
      <c r="V29" s="7"/>
      <c r="W29" s="19">
        <f t="shared" si="1"/>
        <v>0</v>
      </c>
      <c r="X29" s="101"/>
    </row>
    <row r="30" spans="1:24" x14ac:dyDescent="0.2">
      <c r="A30" s="18"/>
      <c r="B30" s="4"/>
      <c r="C30" s="4"/>
      <c r="D30" s="5"/>
      <c r="E30" s="5"/>
      <c r="F30" s="5"/>
      <c r="G30" s="5"/>
      <c r="H30" s="5"/>
      <c r="I30" s="8">
        <f t="shared" si="0"/>
        <v>0</v>
      </c>
      <c r="J30" s="4"/>
      <c r="K30" s="6"/>
      <c r="L30" s="4" t="s">
        <v>0</v>
      </c>
      <c r="M30" s="4"/>
      <c r="N30" s="13"/>
      <c r="O30" s="4"/>
      <c r="P30" s="4"/>
      <c r="Q30" s="4"/>
      <c r="R30" s="13"/>
      <c r="S30" s="4"/>
      <c r="T30" s="4"/>
      <c r="U30" s="4"/>
      <c r="V30" s="7"/>
      <c r="W30" s="19">
        <f t="shared" si="1"/>
        <v>0</v>
      </c>
      <c r="X30" s="101"/>
    </row>
    <row r="31" spans="1:24" x14ac:dyDescent="0.2">
      <c r="A31" s="18"/>
      <c r="B31" s="4"/>
      <c r="C31" s="4"/>
      <c r="D31" s="5"/>
      <c r="E31" s="5"/>
      <c r="F31" s="5"/>
      <c r="G31" s="5"/>
      <c r="H31" s="5"/>
      <c r="I31" s="8">
        <f t="shared" si="0"/>
        <v>0</v>
      </c>
      <c r="J31" s="4"/>
      <c r="K31" s="6"/>
      <c r="L31" s="4" t="s">
        <v>0</v>
      </c>
      <c r="M31" s="4"/>
      <c r="N31" s="13"/>
      <c r="O31" s="4"/>
      <c r="P31" s="4"/>
      <c r="Q31" s="4"/>
      <c r="R31" s="13"/>
      <c r="S31" s="4"/>
      <c r="T31" s="4"/>
      <c r="U31" s="4"/>
      <c r="V31" s="7"/>
      <c r="W31" s="19">
        <f t="shared" si="1"/>
        <v>0</v>
      </c>
      <c r="X31" s="101"/>
    </row>
    <row r="32" spans="1:24" x14ac:dyDescent="0.2">
      <c r="A32" s="18"/>
      <c r="B32" s="4"/>
      <c r="C32" s="4"/>
      <c r="D32" s="5"/>
      <c r="E32" s="5"/>
      <c r="F32" s="5"/>
      <c r="G32" s="5"/>
      <c r="H32" s="5"/>
      <c r="I32" s="8">
        <f t="shared" si="0"/>
        <v>0</v>
      </c>
      <c r="J32" s="4"/>
      <c r="K32" s="6"/>
      <c r="L32" s="4" t="s">
        <v>0</v>
      </c>
      <c r="M32" s="4"/>
      <c r="N32" s="13"/>
      <c r="O32" s="4"/>
      <c r="P32" s="4"/>
      <c r="Q32" s="4"/>
      <c r="R32" s="13"/>
      <c r="S32" s="4"/>
      <c r="T32" s="4"/>
      <c r="U32" s="4"/>
      <c r="V32" s="7"/>
      <c r="W32" s="19">
        <f t="shared" si="1"/>
        <v>0</v>
      </c>
      <c r="X32" s="101"/>
    </row>
    <row r="33" spans="1:24" x14ac:dyDescent="0.2">
      <c r="A33" s="20" t="s">
        <v>149</v>
      </c>
      <c r="B33" s="21" t="s">
        <v>1</v>
      </c>
      <c r="C33" s="21">
        <v>0</v>
      </c>
      <c r="D33" s="22">
        <v>1000</v>
      </c>
      <c r="E33" s="22">
        <v>1000</v>
      </c>
      <c r="F33" s="22">
        <v>1000</v>
      </c>
      <c r="G33" s="22">
        <v>90</v>
      </c>
      <c r="H33" s="22">
        <v>90</v>
      </c>
      <c r="I33" s="35">
        <f t="shared" si="0"/>
        <v>3000</v>
      </c>
      <c r="J33" s="21">
        <v>150</v>
      </c>
      <c r="K33" s="23">
        <v>1000</v>
      </c>
      <c r="L33" s="21" t="s">
        <v>0</v>
      </c>
      <c r="M33" s="21" t="s">
        <v>4</v>
      </c>
      <c r="N33" s="24">
        <v>0.55000000000000004</v>
      </c>
      <c r="O33" s="21" t="s">
        <v>17</v>
      </c>
      <c r="P33" s="21" t="s">
        <v>16</v>
      </c>
      <c r="Q33" s="21" t="s">
        <v>5</v>
      </c>
      <c r="R33" s="24">
        <v>0.5</v>
      </c>
      <c r="S33" s="21" t="s">
        <v>17</v>
      </c>
      <c r="T33" s="21" t="s">
        <v>16</v>
      </c>
      <c r="U33" s="21" t="s">
        <v>15</v>
      </c>
      <c r="V33" s="25" t="s">
        <v>179</v>
      </c>
      <c r="W33" s="26">
        <f t="shared" si="1"/>
        <v>0</v>
      </c>
      <c r="X33" s="25" t="s">
        <v>93</v>
      </c>
    </row>
    <row r="34" spans="1:24" x14ac:dyDescent="0.2">
      <c r="A34" s="27"/>
      <c r="B34" s="28"/>
      <c r="C34" s="28"/>
      <c r="D34" s="29"/>
      <c r="E34" s="29"/>
      <c r="F34" s="29"/>
      <c r="G34" s="29"/>
      <c r="H34" s="29"/>
      <c r="I34" s="37"/>
      <c r="J34" s="28"/>
      <c r="K34" s="28"/>
      <c r="L34" s="28"/>
      <c r="M34" s="28"/>
      <c r="N34" s="28"/>
      <c r="O34" s="28"/>
      <c r="P34" s="28"/>
      <c r="Q34" s="28"/>
      <c r="R34" s="28"/>
      <c r="S34" s="28"/>
      <c r="T34" s="28"/>
      <c r="U34" s="28"/>
      <c r="V34" s="38" t="s">
        <v>94</v>
      </c>
      <c r="W34" s="30">
        <f>SUBTOTAL(109,Table3[Skupaj
Q×L×M '[m2']])</f>
        <v>0</v>
      </c>
      <c r="X34" s="28"/>
    </row>
    <row r="35" spans="1:24" x14ac:dyDescent="0.2">
      <c r="A35" s="49"/>
      <c r="C35" s="51"/>
      <c r="V35" s="52"/>
      <c r="W35" s="53"/>
    </row>
    <row r="38" spans="1:24" ht="15" x14ac:dyDescent="0.25">
      <c r="A38" s="46" t="s">
        <v>57</v>
      </c>
    </row>
    <row r="39" spans="1:24" ht="14.25" customHeight="1" x14ac:dyDescent="0.2"/>
    <row r="40" spans="1:24" ht="14.25" customHeight="1" x14ac:dyDescent="0.25">
      <c r="A40" s="45" t="s">
        <v>95</v>
      </c>
      <c r="W40" s="54"/>
    </row>
    <row r="41" spans="1:24" ht="14.25" customHeight="1" x14ac:dyDescent="0.25">
      <c r="W41" s="54"/>
    </row>
    <row r="42" spans="1:24" ht="14.25" customHeight="1" x14ac:dyDescent="0.25">
      <c r="A42" s="45" t="s">
        <v>142</v>
      </c>
      <c r="W42" s="54"/>
    </row>
    <row r="43" spans="1:24" ht="14.25" customHeight="1" x14ac:dyDescent="0.25">
      <c r="A43" s="45" t="s">
        <v>96</v>
      </c>
      <c r="W43" s="54"/>
    </row>
    <row r="44" spans="1:24" ht="14.25" customHeight="1" x14ac:dyDescent="0.25">
      <c r="W44" s="54"/>
    </row>
    <row r="45" spans="1:24" ht="14.25" customHeight="1" x14ac:dyDescent="0.25">
      <c r="B45" s="47" t="s">
        <v>59</v>
      </c>
      <c r="C45" s="45" t="s">
        <v>60</v>
      </c>
      <c r="W45" s="54"/>
    </row>
    <row r="46" spans="1:24" ht="14.25" customHeight="1" x14ac:dyDescent="0.25">
      <c r="B46" s="7" t="s">
        <v>61</v>
      </c>
      <c r="C46" s="55" t="s">
        <v>173</v>
      </c>
      <c r="D46" s="55"/>
      <c r="E46" s="55"/>
      <c r="W46" s="54"/>
    </row>
    <row r="47" spans="1:24" ht="14.25" customHeight="1" x14ac:dyDescent="0.25">
      <c r="B47" s="56" t="s">
        <v>61</v>
      </c>
      <c r="C47" s="57" t="s">
        <v>62</v>
      </c>
      <c r="D47" s="57"/>
      <c r="E47" s="57"/>
      <c r="W47" s="54"/>
    </row>
    <row r="48" spans="1:24" ht="14.25" customHeight="1" x14ac:dyDescent="0.25">
      <c r="B48" s="58" t="s">
        <v>61</v>
      </c>
      <c r="C48" s="59" t="s">
        <v>174</v>
      </c>
      <c r="D48" s="59"/>
      <c r="E48" s="59"/>
      <c r="W48" s="54"/>
    </row>
    <row r="49" spans="1:23" ht="14.25" customHeight="1" x14ac:dyDescent="0.25">
      <c r="B49" s="60" t="s">
        <v>63</v>
      </c>
      <c r="C49" s="61" t="s">
        <v>141</v>
      </c>
      <c r="D49" s="61"/>
      <c r="E49" s="61"/>
      <c r="W49" s="54"/>
    </row>
    <row r="50" spans="1:23" ht="15" x14ac:dyDescent="0.25">
      <c r="W50" s="54"/>
    </row>
    <row r="51" spans="1:23" ht="15" x14ac:dyDescent="0.25">
      <c r="A51" s="46" t="s">
        <v>97</v>
      </c>
      <c r="W51" s="54"/>
    </row>
    <row r="53" spans="1:23" ht="15" x14ac:dyDescent="0.25">
      <c r="B53" s="62" t="s">
        <v>2</v>
      </c>
      <c r="W53" s="54"/>
    </row>
    <row r="54" spans="1:23" ht="15" x14ac:dyDescent="0.25">
      <c r="B54" s="62" t="s">
        <v>19</v>
      </c>
      <c r="W54" s="54"/>
    </row>
    <row r="55" spans="1:23" x14ac:dyDescent="0.2">
      <c r="B55" s="62" t="s">
        <v>3</v>
      </c>
    </row>
    <row r="57" spans="1:23" x14ac:dyDescent="0.2">
      <c r="B57" s="62" t="s">
        <v>14</v>
      </c>
    </row>
    <row r="58" spans="1:23" x14ac:dyDescent="0.2">
      <c r="B58" s="62"/>
    </row>
    <row r="59" spans="1:23" x14ac:dyDescent="0.2">
      <c r="B59" s="62"/>
    </row>
    <row r="60" spans="1:23" ht="15" x14ac:dyDescent="0.25">
      <c r="A60" s="63" t="s">
        <v>184</v>
      </c>
      <c r="B60" s="64"/>
      <c r="C60" s="64"/>
      <c r="D60" s="64"/>
      <c r="E60" s="64"/>
    </row>
    <row r="61" spans="1:23" x14ac:dyDescent="0.2">
      <c r="A61" s="64"/>
      <c r="B61" s="64"/>
      <c r="C61" s="64"/>
      <c r="D61" s="64"/>
      <c r="E61" s="64"/>
    </row>
    <row r="62" spans="1:23" x14ac:dyDescent="0.2">
      <c r="A62" s="64" t="s">
        <v>185</v>
      </c>
      <c r="C62" s="64"/>
      <c r="D62" s="64"/>
      <c r="E62" s="64"/>
      <c r="F62" s="64"/>
    </row>
    <row r="64" spans="1:23" x14ac:dyDescent="0.2">
      <c r="B64" s="65" t="s">
        <v>6</v>
      </c>
      <c r="C64" s="65" t="s">
        <v>7</v>
      </c>
      <c r="D64" s="65" t="s">
        <v>8</v>
      </c>
      <c r="E64" s="65" t="s">
        <v>10</v>
      </c>
      <c r="F64" s="65" t="s">
        <v>13</v>
      </c>
    </row>
    <row r="65" spans="2:6" x14ac:dyDescent="0.2">
      <c r="B65" s="66">
        <v>120</v>
      </c>
      <c r="C65" s="66">
        <v>800</v>
      </c>
      <c r="D65" s="66">
        <v>800</v>
      </c>
      <c r="E65" s="66">
        <v>800</v>
      </c>
      <c r="F65" s="8">
        <f>C65+D65+E65</f>
        <v>2400</v>
      </c>
    </row>
    <row r="66" spans="2:6" x14ac:dyDescent="0.2">
      <c r="B66" s="67" t="s">
        <v>9</v>
      </c>
      <c r="C66" s="67">
        <f>$B$65+150</f>
        <v>270</v>
      </c>
      <c r="D66" s="67">
        <f>2*($B$65+150)</f>
        <v>540</v>
      </c>
      <c r="E66" s="67">
        <f>$B$65+150</f>
        <v>270</v>
      </c>
      <c r="F66" s="67">
        <f t="shared" ref="F66:F67" si="2">C66+D66+E66</f>
        <v>1080</v>
      </c>
    </row>
    <row r="67" spans="2:6" x14ac:dyDescent="0.2">
      <c r="B67" s="68" t="s">
        <v>100</v>
      </c>
      <c r="C67" s="68">
        <v>1000</v>
      </c>
      <c r="D67" s="68">
        <v>1000</v>
      </c>
      <c r="E67" s="68">
        <v>1000</v>
      </c>
      <c r="F67" s="68">
        <f t="shared" si="2"/>
        <v>3000</v>
      </c>
    </row>
  </sheetData>
  <sheetProtection sheet="1" insertRows="0" deleteRows="0"/>
  <dataConsolidate/>
  <mergeCells count="7">
    <mergeCell ref="P14:R17"/>
    <mergeCell ref="R21:U21"/>
    <mergeCell ref="A21:C21"/>
    <mergeCell ref="I21:K21"/>
    <mergeCell ref="L21:M21"/>
    <mergeCell ref="N21:Q21"/>
    <mergeCell ref="D21:H21"/>
  </mergeCells>
  <conditionalFormatting sqref="A24:V33">
    <cfRule type="expression" dxfId="156" priority="2">
      <formula>OR(A24="")</formula>
    </cfRule>
  </conditionalFormatting>
  <conditionalFormatting sqref="B65">
    <cfRule type="expression" dxfId="155" priority="47">
      <formula>NOT(OR(B65=50,B65=60,B65=80,B65=100,B65=120,B65=133,B65=150,B65=172,B65=200,B65=220,B65=240,B65=250))</formula>
    </cfRule>
  </conditionalFormatting>
  <conditionalFormatting sqref="C24:C33">
    <cfRule type="cellIs" dxfId="154" priority="57" operator="lessThan">
      <formula>0</formula>
    </cfRule>
  </conditionalFormatting>
  <conditionalFormatting sqref="C65">
    <cfRule type="expression" dxfId="153" priority="46">
      <formula>NOT(AND(C65&gt;=B65+150,C65&lt;=1000))</formula>
    </cfRule>
  </conditionalFormatting>
  <conditionalFormatting sqref="D24:D33">
    <cfRule type="expression" dxfId="152" priority="50">
      <formula>NOT(AND(D24&gt;=J24+150,D24&lt;=1000))</formula>
    </cfRule>
  </conditionalFormatting>
  <conditionalFormatting sqref="D65">
    <cfRule type="expression" dxfId="151" priority="45">
      <formula>NOT(AND(D65&gt;=2*(B65+150),D65&lt;=1000))</formula>
    </cfRule>
  </conditionalFormatting>
  <conditionalFormatting sqref="E24:E33">
    <cfRule type="expression" dxfId="150" priority="49">
      <formula>NOT(AND(E24&gt;=2*(J24+150),E24&lt;=1000))</formula>
    </cfRule>
  </conditionalFormatting>
  <conditionalFormatting sqref="E65">
    <cfRule type="expression" dxfId="149" priority="44">
      <formula>NOT(AND(E65&gt;=B65+150,E65&lt;=1000))</formula>
    </cfRule>
  </conditionalFormatting>
  <conditionalFormatting sqref="F24:F33">
    <cfRule type="expression" dxfId="148" priority="48">
      <formula>NOT(AND(F24&gt;=J24+150,F24&lt;=1000))</formula>
    </cfRule>
  </conditionalFormatting>
  <conditionalFormatting sqref="F65">
    <cfRule type="expression" dxfId="147" priority="42">
      <formula>NOT(AND(F65&gt;=4*(B65+150),F65&lt;=3*1000))</formula>
    </cfRule>
  </conditionalFormatting>
  <conditionalFormatting sqref="G24:H33">
    <cfRule type="cellIs" dxfId="146" priority="40" operator="notBetween">
      <formula>90</formula>
      <formula>175</formula>
    </cfRule>
  </conditionalFormatting>
  <conditionalFormatting sqref="I24:I33">
    <cfRule type="expression" dxfId="145" priority="55">
      <formula>NOT(OR(AND(I24&gt;=4*(J24+150),I24&lt;=3*1000,D24&gt;0,E24&gt;0,F24&gt;0),I24=0))</formula>
    </cfRule>
  </conditionalFormatting>
  <conditionalFormatting sqref="J24:J33">
    <cfRule type="expression" dxfId="144" priority="6">
      <formula>AND(OR(D24&gt;0,E24&gt;0,F24&gt;0),J24=0)</formula>
    </cfRule>
    <cfRule type="expression" dxfId="143" priority="33">
      <formula>OR(AND(M24="Power T",OR(J24=220)))</formula>
    </cfRule>
    <cfRule type="expression" dxfId="142" priority="34">
      <formula>OR(AND(M24="Power T",OR(J24=50)),AND(M24="Power S",OR(J24=220,J24=250)),AND(M24="Perform R",OR(J24=50,J24=220,J24=250)),AND(M24="Perform C",OR(J24=220,J24=250)))</formula>
    </cfRule>
    <cfRule type="expression" dxfId="141" priority="35">
      <formula>NOT(OR(J24=50,J24=60,J24=80,J24=100,J24=120,J24=133,J24=150,J24=172,J24=200,J24=220,J24=240,J24=250))</formula>
    </cfRule>
  </conditionalFormatting>
  <conditionalFormatting sqref="K24:K33">
    <cfRule type="cellIs" dxfId="140" priority="54" operator="notBetween">
      <formula>600</formula>
      <formula>1200</formula>
    </cfRule>
  </conditionalFormatting>
  <conditionalFormatting sqref="L24:L33">
    <cfRule type="expression" dxfId="139" priority="5">
      <formula>NOT(OR(L24="FTV",L24=""))</formula>
    </cfRule>
  </conditionalFormatting>
  <conditionalFormatting sqref="M24:M33">
    <cfRule type="expression" dxfId="138" priority="29">
      <formula>OR(AND(M24="Power T",OR(J24=220)))</formula>
    </cfRule>
    <cfRule type="expression" dxfId="137" priority="30">
      <formula>OR(AND(M24="Power T",OR(J24=50)),AND(M24="Power S",OR(J24=220,J24=250)),AND(M24="Perform R",OR(J24=50,J24=220,J24=250)),AND(M24="Perform C",OR(J24=220,J24=250)))</formula>
    </cfRule>
    <cfRule type="expression" dxfId="136" priority="31">
      <formula>NOT(OR(M24="Power T",M24="Power S",M24="Perform R",M24="Perform C"))</formula>
    </cfRule>
  </conditionalFormatting>
  <conditionalFormatting sqref="N24:N33">
    <cfRule type="expression" dxfId="135" priority="28">
      <formula>AND(Q24="G",NOT(OR(N24=0.7,N24=0.75,N24=0.8)))</formula>
    </cfRule>
  </conditionalFormatting>
  <conditionalFormatting sqref="O24:O33">
    <cfRule type="expression" dxfId="133" priority="39">
      <formula>NOT(OR(O24="SP 25",O24="SP 25",O24="PVDF 25",O24="PVDF 35",O24="PUR 50",O24="PVCF 150",O24="HPS 200",O24="PRISMA",O24="PRISMA ELEMENTS",O24="Inox 304",O24="Inox 316L",O24="Inox 316"))</formula>
    </cfRule>
  </conditionalFormatting>
  <conditionalFormatting sqref="Q24:Q33">
    <cfRule type="expression" dxfId="132" priority="3">
      <formula>AND(Q24="G",NOT(OR(N24=0.7,N24=0.75,N24=0.8)))</formula>
    </cfRule>
    <cfRule type="expression" dxfId="131" priority="52">
      <formula>NOT(OR(Q24="S",Q24="V",Q24="V2",Q24="G",Q24="M",Q24="M3",Q24="M8"))</formula>
    </cfRule>
  </conditionalFormatting>
  <conditionalFormatting sqref="S24:S33">
    <cfRule type="expression" dxfId="129" priority="37">
      <formula>NOT(OR(S24="SP 25",S24="SP 25",S24="PVDF 25",S24="PVDF 35",S24="PUR 50",S24="PVCF 150",S24="HPS 200",S24="PRISMA",S24="PRISMA ELEMENTS",S24="Inox 304",S24="Inox 316L",S24="Inox 316"))</formula>
    </cfRule>
  </conditionalFormatting>
  <conditionalFormatting sqref="U24:U33">
    <cfRule type="expression" dxfId="128" priority="51">
      <formula>NOT(OR(U24="S",U24="V",U24="V2",U24="G",U24="M2"))</formula>
    </cfRule>
  </conditionalFormatting>
  <conditionalFormatting sqref="X33">
    <cfRule type="expression" dxfId="127" priority="1">
      <formula>OR(X33="")</formula>
    </cfRule>
  </conditionalFormatting>
  <dataValidations count="14">
    <dataValidation type="list" allowBlank="1" sqref="B65 J24:J33" xr:uid="{325C31B4-FA32-4409-8DF5-5B4AF8409B34}">
      <formula1>"50,60,80,100,120,133,150,172,200,220,240,250"</formula1>
    </dataValidation>
    <dataValidation type="whole" errorStyle="information" allowBlank="1" errorTitle="Wrong module" error="Insert module M [mm] (whole number):_x000a_600 mm to 1200 mm_x000a_1000 mm standard module_x000a_1200 mm standard module" sqref="K24:K33" xr:uid="{7BB6E345-223B-4216-94BD-A04E01CD748D}">
      <formula1>600</formula1>
      <formula2>1200</formula2>
    </dataValidation>
    <dataValidation type="list" allowBlank="1" sqref="M24:M33" xr:uid="{AA5847E0-3B9E-4DF1-A08B-9289909B142A}">
      <formula1>"Power T,Power S,Perform R,Perform C"</formula1>
    </dataValidation>
    <dataValidation type="list" allowBlank="1" sqref="Q24:Q33" xr:uid="{B511BC06-EF80-475C-9A8F-A68BA3B855D2}">
      <formula1>"S,V,V2,G,M,M3,M8"</formula1>
    </dataValidation>
    <dataValidation type="list" allowBlank="1" sqref="U24:U33" xr:uid="{83A90D3F-31B0-4515-8A3C-FA7C6E276FCA}">
      <formula1>"S,V,V2,G,M2"</formula1>
    </dataValidation>
    <dataValidation type="custom" allowBlank="1" sqref="I24:I33" xr:uid="{52F96074-21AE-4074-A94A-D0ED257F9C73}">
      <formula1>AND(I24&gt;=4*(J24+150),I24&lt;=3*1000)</formula1>
    </dataValidation>
    <dataValidation type="whole" operator="greaterThanOrEqual" allowBlank="1" sqref="C24:C33" xr:uid="{A449FCEE-11EA-4571-8567-4760C65BC5F0}">
      <formula1>0</formula1>
    </dataValidation>
    <dataValidation type="whole" errorStyle="information" allowBlank="1" errorTitle="wrong" sqref="G24:H33" xr:uid="{6EF01C22-D94C-460E-95EB-63B4EB877B76}">
      <formula1>90</formula1>
      <formula2>175</formula2>
    </dataValidation>
    <dataValidation type="list" allowBlank="1" sqref="O24:O33 S24:S33" xr:uid="{584E8E90-A46F-40BA-8B86-F83861DA33E9}">
      <formula1>"SP 25,SP 25,PVDF 25,PVDF 35,PUR 50,PVCF 150,HPS 200,PRISMA,PRISMA ELEMENTS,Inox 304,Inox 316L,Inox 316"</formula1>
    </dataValidation>
    <dataValidation type="list" allowBlank="1" sqref="L24:L32" xr:uid="{D275840A-65FF-4A6F-A945-C001B8200C04}">
      <formula1>"FTV"</formula1>
    </dataValidation>
    <dataValidation type="custom" allowBlank="1" sqref="E24:E33" xr:uid="{443E2E33-FA7A-4A70-AD90-969BFFC796A0}">
      <formula1>AND(E24&gt;=2*(J24+150),E24&lt;=1000)</formula1>
    </dataValidation>
    <dataValidation type="custom" allowBlank="1" showInputMessage="1" showErrorMessage="1" sqref="F24:F33" xr:uid="{39467925-D97B-49FE-AD55-92FAFA5DCCFC}">
      <formula1>AND(F24&gt;=J24+150,F24&lt;=1000)</formula1>
    </dataValidation>
    <dataValidation type="custom" allowBlank="1" sqref="D24:D33" xr:uid="{3B32B2A1-4997-458E-AF2C-4515D6F9324F}">
      <formula1>AND(D24&gt;=J24+150,D24&lt;=1000)</formula1>
    </dataValidation>
    <dataValidation type="list" allowBlank="1" showInputMessage="1" showErrorMessage="1" sqref="X24:X33" xr:uid="{211482C6-831C-41D1-85B1-49E7D9517AB3}">
      <formula1>"Priority A, Priority B, Priority C"</formula1>
    </dataValidation>
  </dataValidations>
  <pageMargins left="0.39370078740157483" right="0.39370078740157483" top="0.39370078740157483" bottom="0.39370078740157483" header="0.31496062992125984" footer="0.31496062992125984"/>
  <pageSetup paperSize="9" scale="46" pageOrder="overThenDown" orientation="landscape" r:id="rId1"/>
  <ignoredErrors>
    <ignoredError sqref="A2:B2 A18:XFD20 B14:O14 S14:XFD14 A15:O16 S15:XFD17 A4:XFD4 A3:B3 D3 F3:XFD3 A56:XFD56 A53 C53:XFD53 A54 C54:XFD54 A55 C55:XFD55 A58:XFD59 A57 C57:XFD57 A39:XFD39 B38:XFD38 A50:XFD50 A45 D45:XFD45 A46 D46:XFD46 A47 D47:XFD47 A48 D48:XFD48 A49 D49:XFD49 A44:XFD44 B42:XFD42 A1:B1 D1:XFD1 A10:XFD11 B5:XFD5 B6:XFD6 B7:XFD7 B8:XFD8 B9:XFD9 B13:XFD13 B12:XFD12 B17:O17 A22:XFD22 B21:C21 J21:K21 M21 A35:XFD37 O21:Q21 S21:U21 Y21:XFD21 Y23:XFD23 A24:K24 M24:XFD24 A25:K25 M25:XFD25 A26:K26 M26:XFD26 A27:K27 M27:XFD27 A28:K28 M28:XFD28 A29:K29 M29:XFD29 A30:K30 M30:XFD30 A31:K31 M31:XFD31 A32:K32 M32:XFD32 N33 C33:K33 R33 W33 Y33:XFD33 A34:U34 W34:XFD34 A41:XFD41 B40:XFD40 B43:XFD43 A52:XFD52 B51:XFD51 E21:H21 A65:XFD65 A64 G64:XFD64 A68:XFD1048576 A66 C66:XFD66 A67 C67:XFD67 D2:XFD2 A61:XFD61 B60:XFD60 A63:XFD63 B62:XFD62" unlockedFormula="1"/>
  </ignoredErrors>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38" id="{00000000-000E-0000-0300-000025000000}">
            <xm:f>COUNTIF(List_Values!$A$2:$A$11,N24)=0</xm:f>
            <x14:dxf>
              <fill>
                <patternFill patternType="solid">
                  <bgColor rgb="FFFFC7CE"/>
                </patternFill>
              </fill>
            </x14:dxf>
          </x14:cfRule>
          <xm:sqref>N24:N33</xm:sqref>
        </x14:conditionalFormatting>
        <x14:conditionalFormatting xmlns:xm="http://schemas.microsoft.com/office/excel/2006/main">
          <x14:cfRule type="expression" priority="36" id="{00000000-000E-0000-0300-000023000000}">
            <xm:f>COUNTIF(List_Values!$A$2:$A$11,R24)=0</xm:f>
            <x14:dxf>
              <fill>
                <patternFill patternType="solid">
                  <bgColor rgb="FFFFC7CE"/>
                </patternFill>
              </fill>
            </x14:dxf>
          </x14:cfRule>
          <xm:sqref>R24:R33</xm:sqref>
        </x14:conditionalFormatting>
      </x14:conditionalFormattings>
    </ext>
    <ext xmlns:x14="http://schemas.microsoft.com/office/spreadsheetml/2009/9/main" uri="{CCE6A557-97BC-4b89-ADB6-D9C93CAAB3DF}">
      <x14:dataValidations xmlns:xm="http://schemas.microsoft.com/office/excel/2006/main" count="1">
        <x14:dataValidation type="list" allowBlank="1" xr:uid="{536AB4F1-749F-4B0B-B935-9518FA7EC581}">
          <x14:formula1>
            <xm:f>List_Values!$A$2:$A$11</xm:f>
          </x14:formula1>
          <xm:sqref>R24:R33 N24:N33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ADDBC-8BEF-4436-ACC2-A567F6D37F93}">
  <sheetPr codeName="Sheet5"/>
  <dimension ref="A1:W72"/>
  <sheetViews>
    <sheetView showGridLines="0" zoomScaleNormal="100" zoomScaleSheetLayoutView="70" workbookViewId="0">
      <selection activeCell="I36" sqref="I36"/>
    </sheetView>
  </sheetViews>
  <sheetFormatPr defaultRowHeight="14.25" x14ac:dyDescent="0.2"/>
  <cols>
    <col min="1" max="1" width="17.625" style="45" customWidth="1"/>
    <col min="2" max="2" width="14.625" style="45" customWidth="1"/>
    <col min="3" max="10" width="10.625" style="45" customWidth="1"/>
    <col min="11" max="11" width="11.5" style="45" customWidth="1"/>
    <col min="12" max="12" width="10.75" style="45" customWidth="1"/>
    <col min="13" max="13" width="10.625" style="45" customWidth="1"/>
    <col min="14" max="15" width="12.625" style="45" customWidth="1"/>
    <col min="16" max="17" width="10.625" style="45" customWidth="1"/>
    <col min="18" max="19" width="12.625" style="45" customWidth="1"/>
    <col min="20" max="20" width="10.625" style="45" customWidth="1"/>
    <col min="21" max="21" width="24.625" style="45" customWidth="1"/>
    <col min="22" max="22" width="10.625" style="45" customWidth="1"/>
    <col min="23" max="16384" width="9" style="45"/>
  </cols>
  <sheetData>
    <row r="1" spans="1:17" s="72" customFormat="1" ht="15.75" x14ac:dyDescent="0.25">
      <c r="B1" s="73"/>
      <c r="C1" s="74" t="s">
        <v>176</v>
      </c>
    </row>
    <row r="2" spans="1:17" s="72" customFormat="1" ht="26.25" x14ac:dyDescent="0.4">
      <c r="C2" s="76" t="s">
        <v>186</v>
      </c>
    </row>
    <row r="3" spans="1:17" s="72" customFormat="1" ht="15.75" x14ac:dyDescent="0.25">
      <c r="C3" s="77" t="s">
        <v>55</v>
      </c>
      <c r="D3" s="78" t="str" cm="1">
        <f t="array" ref="D3">LOOKUP(2,1/(Updates!A:A&lt;&gt;""),Updates!A:A)</f>
        <v>1.4</v>
      </c>
      <c r="E3" s="89" t="s">
        <v>139</v>
      </c>
      <c r="G3" s="75"/>
    </row>
    <row r="4" spans="1:17" s="72" customFormat="1" x14ac:dyDescent="0.2"/>
    <row r="5" spans="1:17" ht="15" x14ac:dyDescent="0.25">
      <c r="A5" s="79" t="s">
        <v>66</v>
      </c>
      <c r="B5" s="80" t="str">
        <f>IF('FTV Panel'!B5=0,"",'FTV Panel'!B5)</f>
        <v/>
      </c>
      <c r="C5" s="81"/>
    </row>
    <row r="6" spans="1:17" ht="15" x14ac:dyDescent="0.25">
      <c r="A6" s="79" t="s">
        <v>67</v>
      </c>
      <c r="B6" s="80" t="str">
        <f>IF('FTV Panel'!B6=0,"",'FTV Panel'!B6)</f>
        <v/>
      </c>
      <c r="C6" s="81"/>
    </row>
    <row r="7" spans="1:17" ht="15" x14ac:dyDescent="0.25">
      <c r="A7" s="79" t="s">
        <v>68</v>
      </c>
      <c r="B7" s="80" t="str">
        <f>IF('FTV Panel'!B7=0,"",'FTV Panel'!B7)</f>
        <v/>
      </c>
      <c r="C7" s="81"/>
    </row>
    <row r="8" spans="1:17" ht="15" x14ac:dyDescent="0.25">
      <c r="A8" s="79" t="s">
        <v>69</v>
      </c>
      <c r="B8" s="80" t="str">
        <f>IF('FTV Panel'!B8=0,"",'FTV Panel'!B8)</f>
        <v/>
      </c>
      <c r="C8" s="81"/>
    </row>
    <row r="9" spans="1:17" ht="15" x14ac:dyDescent="0.25">
      <c r="A9" s="79" t="s">
        <v>177</v>
      </c>
      <c r="B9" s="80" t="str">
        <f>IF('FTV Panel'!B9=0,"",'FTV Panel'!B9)</f>
        <v/>
      </c>
      <c r="C9" s="81"/>
    </row>
    <row r="12" spans="1:17" ht="15" x14ac:dyDescent="0.25">
      <c r="A12" s="79" t="s">
        <v>144</v>
      </c>
      <c r="B12" s="80" t="str">
        <f>IF('FTV Panel'!B12=0,"",'FTV Panel'!B12)</f>
        <v/>
      </c>
      <c r="C12" s="81"/>
    </row>
    <row r="13" spans="1:17" ht="15" x14ac:dyDescent="0.25">
      <c r="A13" s="79" t="s">
        <v>70</v>
      </c>
      <c r="B13" s="80" t="str">
        <f>IF('FTV Panel'!B13=0,"",'FTV Panel'!B13)</f>
        <v/>
      </c>
      <c r="C13" s="81"/>
      <c r="M13" s="49"/>
      <c r="Q13" s="49"/>
    </row>
    <row r="14" spans="1:17" ht="15" x14ac:dyDescent="0.25">
      <c r="A14" s="79" t="s">
        <v>53</v>
      </c>
      <c r="B14" s="80" t="str">
        <f>IF('FTV Panel'!B14=0,"",'FTV Panel'!B14)</f>
        <v/>
      </c>
      <c r="C14" s="81"/>
    </row>
    <row r="15" spans="1:17" x14ac:dyDescent="0.2">
      <c r="O15" s="137" t="s">
        <v>200</v>
      </c>
      <c r="P15" s="137"/>
      <c r="Q15" s="137"/>
    </row>
    <row r="16" spans="1:17" x14ac:dyDescent="0.2">
      <c r="O16" s="137"/>
      <c r="P16" s="137"/>
      <c r="Q16" s="137"/>
    </row>
    <row r="17" spans="1:23" ht="15" x14ac:dyDescent="0.25">
      <c r="A17" s="79" t="s">
        <v>71</v>
      </c>
      <c r="B17" s="80" t="str">
        <f>IF('FTV Panel'!B17=0,"",'FTV Panel'!B17)</f>
        <v/>
      </c>
      <c r="C17" s="81"/>
      <c r="O17" s="137"/>
      <c r="P17" s="137"/>
      <c r="Q17" s="137"/>
    </row>
    <row r="18" spans="1:23" x14ac:dyDescent="0.2">
      <c r="O18" s="137"/>
      <c r="P18" s="137"/>
      <c r="Q18" s="137"/>
    </row>
    <row r="21" spans="1:23" s="88" customFormat="1" ht="15.75" customHeight="1" x14ac:dyDescent="0.2">
      <c r="A21" s="136" t="s">
        <v>72</v>
      </c>
      <c r="B21" s="136"/>
      <c r="C21" s="136"/>
      <c r="D21" s="136" t="s">
        <v>148</v>
      </c>
      <c r="E21" s="136"/>
      <c r="F21" s="136"/>
      <c r="G21" s="136"/>
      <c r="H21" s="136" t="s">
        <v>73</v>
      </c>
      <c r="I21" s="136"/>
      <c r="J21" s="136"/>
      <c r="K21" s="136" t="s">
        <v>74</v>
      </c>
      <c r="L21" s="136"/>
      <c r="M21" s="133" t="s">
        <v>145</v>
      </c>
      <c r="N21" s="134"/>
      <c r="O21" s="134"/>
      <c r="P21" s="135"/>
      <c r="Q21" s="133" t="s">
        <v>146</v>
      </c>
      <c r="R21" s="134"/>
      <c r="S21" s="134"/>
      <c r="T21" s="135"/>
      <c r="U21" s="83" t="s">
        <v>75</v>
      </c>
      <c r="V21" s="83" t="s">
        <v>76</v>
      </c>
      <c r="W21" s="83" t="s">
        <v>77</v>
      </c>
    </row>
    <row r="22" spans="1:23" ht="3" customHeight="1" x14ac:dyDescent="0.25">
      <c r="A22" s="50"/>
      <c r="B22" s="50"/>
      <c r="C22" s="50"/>
      <c r="D22" s="50"/>
      <c r="E22" s="50"/>
      <c r="F22" s="50"/>
      <c r="G22" s="50"/>
      <c r="H22" s="50"/>
      <c r="I22" s="50"/>
      <c r="J22" s="50"/>
      <c r="K22" s="50"/>
      <c r="L22" s="50"/>
      <c r="M22" s="50"/>
      <c r="N22" s="50"/>
      <c r="O22" s="50"/>
      <c r="P22" s="50"/>
      <c r="Q22" s="50"/>
      <c r="R22" s="50"/>
      <c r="S22" s="50"/>
      <c r="T22" s="50"/>
      <c r="U22" s="50"/>
      <c r="V22" s="50"/>
      <c r="W22" s="103"/>
    </row>
    <row r="23" spans="1:23" s="72" customFormat="1" ht="45" x14ac:dyDescent="0.2">
      <c r="A23" s="84" t="s">
        <v>78</v>
      </c>
      <c r="B23" s="85" t="s">
        <v>79</v>
      </c>
      <c r="C23" s="85" t="s">
        <v>147</v>
      </c>
      <c r="D23" s="85" t="s">
        <v>7</v>
      </c>
      <c r="E23" s="85" t="s">
        <v>8</v>
      </c>
      <c r="F23" s="85" t="s">
        <v>104</v>
      </c>
      <c r="G23" s="85" t="s">
        <v>98</v>
      </c>
      <c r="H23" s="85" t="s">
        <v>80</v>
      </c>
      <c r="I23" s="85" t="s">
        <v>81</v>
      </c>
      <c r="J23" s="85" t="s">
        <v>82</v>
      </c>
      <c r="K23" s="85" t="s">
        <v>74</v>
      </c>
      <c r="L23" s="85" t="s">
        <v>178</v>
      </c>
      <c r="M23" s="85" t="s">
        <v>83</v>
      </c>
      <c r="N23" s="85" t="s">
        <v>84</v>
      </c>
      <c r="O23" s="85" t="s">
        <v>85</v>
      </c>
      <c r="P23" s="85" t="s">
        <v>86</v>
      </c>
      <c r="Q23" s="85" t="s">
        <v>87</v>
      </c>
      <c r="R23" s="85" t="s">
        <v>88</v>
      </c>
      <c r="S23" s="85" t="s">
        <v>89</v>
      </c>
      <c r="T23" s="85" t="s">
        <v>90</v>
      </c>
      <c r="U23" s="85" t="s">
        <v>75</v>
      </c>
      <c r="V23" s="86" t="s">
        <v>91</v>
      </c>
      <c r="W23" s="85" t="s">
        <v>77</v>
      </c>
    </row>
    <row r="24" spans="1:23" x14ac:dyDescent="0.2">
      <c r="A24" s="18"/>
      <c r="B24" s="4"/>
      <c r="C24" s="4"/>
      <c r="D24" s="5"/>
      <c r="E24" s="5"/>
      <c r="F24" s="8">
        <f>D24+E24</f>
        <v>0</v>
      </c>
      <c r="G24" s="5"/>
      <c r="H24" s="5"/>
      <c r="I24" s="4"/>
      <c r="J24" s="6"/>
      <c r="K24" s="4" t="s">
        <v>0</v>
      </c>
      <c r="L24" s="4"/>
      <c r="M24" s="12"/>
      <c r="N24" s="4"/>
      <c r="O24" s="4"/>
      <c r="P24" s="4"/>
      <c r="Q24" s="12"/>
      <c r="R24" s="4"/>
      <c r="S24" s="4"/>
      <c r="T24" s="4"/>
      <c r="U24" s="7"/>
      <c r="V24" s="19">
        <f t="shared" ref="V24:V33" si="0">C24*H24/1000*J24/1000</f>
        <v>0</v>
      </c>
      <c r="W24" s="101"/>
    </row>
    <row r="25" spans="1:23" x14ac:dyDescent="0.2">
      <c r="A25" s="18"/>
      <c r="B25" s="4"/>
      <c r="C25" s="4"/>
      <c r="D25" s="5"/>
      <c r="E25" s="5"/>
      <c r="F25" s="8">
        <f t="shared" ref="F25:F27" si="1">D25+E25</f>
        <v>0</v>
      </c>
      <c r="G25" s="5"/>
      <c r="H25" s="5"/>
      <c r="I25" s="4"/>
      <c r="J25" s="6"/>
      <c r="K25" s="4" t="s">
        <v>0</v>
      </c>
      <c r="L25" s="4"/>
      <c r="M25" s="13"/>
      <c r="N25" s="4"/>
      <c r="O25" s="4"/>
      <c r="P25" s="4"/>
      <c r="Q25" s="13"/>
      <c r="R25" s="4"/>
      <c r="S25" s="4"/>
      <c r="T25" s="4"/>
      <c r="U25" s="7"/>
      <c r="V25" s="19">
        <f t="shared" si="0"/>
        <v>0</v>
      </c>
      <c r="W25" s="101"/>
    </row>
    <row r="26" spans="1:23" x14ac:dyDescent="0.2">
      <c r="A26" s="18"/>
      <c r="B26" s="4"/>
      <c r="C26" s="4"/>
      <c r="D26" s="5"/>
      <c r="E26" s="5"/>
      <c r="F26" s="8">
        <f t="shared" si="1"/>
        <v>0</v>
      </c>
      <c r="G26" s="5"/>
      <c r="H26" s="5"/>
      <c r="I26" s="4"/>
      <c r="J26" s="6"/>
      <c r="K26" s="4" t="s">
        <v>0</v>
      </c>
      <c r="L26" s="4"/>
      <c r="M26" s="13"/>
      <c r="N26" s="4"/>
      <c r="O26" s="4"/>
      <c r="P26" s="4"/>
      <c r="Q26" s="13"/>
      <c r="R26" s="4"/>
      <c r="S26" s="4"/>
      <c r="T26" s="4"/>
      <c r="U26" s="7"/>
      <c r="V26" s="19">
        <f t="shared" si="0"/>
        <v>0</v>
      </c>
      <c r="W26" s="101"/>
    </row>
    <row r="27" spans="1:23" x14ac:dyDescent="0.2">
      <c r="A27" s="18"/>
      <c r="B27" s="4"/>
      <c r="C27" s="4"/>
      <c r="D27" s="5"/>
      <c r="E27" s="5"/>
      <c r="F27" s="8">
        <f t="shared" si="1"/>
        <v>0</v>
      </c>
      <c r="G27" s="5"/>
      <c r="H27" s="5"/>
      <c r="I27" s="4"/>
      <c r="J27" s="6"/>
      <c r="K27" s="4" t="s">
        <v>0</v>
      </c>
      <c r="L27" s="4"/>
      <c r="M27" s="13"/>
      <c r="N27" s="4"/>
      <c r="O27" s="4"/>
      <c r="P27" s="4"/>
      <c r="Q27" s="13"/>
      <c r="R27" s="4"/>
      <c r="S27" s="4"/>
      <c r="T27" s="4"/>
      <c r="U27" s="7"/>
      <c r="V27" s="19">
        <f t="shared" si="0"/>
        <v>0</v>
      </c>
      <c r="W27" s="101"/>
    </row>
    <row r="28" spans="1:23" x14ac:dyDescent="0.2">
      <c r="A28" s="18"/>
      <c r="B28" s="4"/>
      <c r="C28" s="4"/>
      <c r="D28" s="5"/>
      <c r="E28" s="5"/>
      <c r="F28" s="8">
        <f t="shared" ref="F28:F32" si="2">D28+E28</f>
        <v>0</v>
      </c>
      <c r="G28" s="5"/>
      <c r="H28" s="5"/>
      <c r="I28" s="4"/>
      <c r="J28" s="6"/>
      <c r="K28" s="4" t="s">
        <v>0</v>
      </c>
      <c r="L28" s="4"/>
      <c r="M28" s="12"/>
      <c r="N28" s="4"/>
      <c r="O28" s="4"/>
      <c r="P28" s="4"/>
      <c r="Q28" s="12"/>
      <c r="R28" s="4"/>
      <c r="S28" s="4"/>
      <c r="T28" s="4"/>
      <c r="U28" s="7"/>
      <c r="V28" s="19">
        <f t="shared" si="0"/>
        <v>0</v>
      </c>
      <c r="W28" s="101"/>
    </row>
    <row r="29" spans="1:23" x14ac:dyDescent="0.2">
      <c r="A29" s="18"/>
      <c r="B29" s="4"/>
      <c r="C29" s="4"/>
      <c r="D29" s="5"/>
      <c r="E29" s="5"/>
      <c r="F29" s="8">
        <f t="shared" si="2"/>
        <v>0</v>
      </c>
      <c r="G29" s="5"/>
      <c r="H29" s="5"/>
      <c r="I29" s="4"/>
      <c r="J29" s="6"/>
      <c r="K29" s="4" t="s">
        <v>0</v>
      </c>
      <c r="L29" s="4"/>
      <c r="M29" s="12"/>
      <c r="N29" s="4"/>
      <c r="O29" s="4"/>
      <c r="P29" s="4"/>
      <c r="Q29" s="12"/>
      <c r="R29" s="4"/>
      <c r="S29" s="4"/>
      <c r="T29" s="4"/>
      <c r="U29" s="7"/>
      <c r="V29" s="19">
        <f t="shared" si="0"/>
        <v>0</v>
      </c>
      <c r="W29" s="101"/>
    </row>
    <row r="30" spans="1:23" x14ac:dyDescent="0.2">
      <c r="A30" s="18"/>
      <c r="B30" s="4"/>
      <c r="C30" s="4"/>
      <c r="D30" s="5"/>
      <c r="E30" s="5"/>
      <c r="F30" s="8">
        <f t="shared" si="2"/>
        <v>0</v>
      </c>
      <c r="G30" s="5"/>
      <c r="H30" s="5"/>
      <c r="I30" s="4"/>
      <c r="J30" s="6"/>
      <c r="K30" s="4" t="s">
        <v>0</v>
      </c>
      <c r="L30" s="4"/>
      <c r="M30" s="12"/>
      <c r="N30" s="4"/>
      <c r="O30" s="4"/>
      <c r="P30" s="4"/>
      <c r="Q30" s="12"/>
      <c r="R30" s="4"/>
      <c r="S30" s="4"/>
      <c r="T30" s="4"/>
      <c r="U30" s="7"/>
      <c r="V30" s="19">
        <f t="shared" si="0"/>
        <v>0</v>
      </c>
      <c r="W30" s="101"/>
    </row>
    <row r="31" spans="1:23" x14ac:dyDescent="0.2">
      <c r="A31" s="18"/>
      <c r="B31" s="4"/>
      <c r="C31" s="4"/>
      <c r="D31" s="5"/>
      <c r="E31" s="5"/>
      <c r="F31" s="8">
        <f t="shared" si="2"/>
        <v>0</v>
      </c>
      <c r="G31" s="5"/>
      <c r="H31" s="5"/>
      <c r="I31" s="4"/>
      <c r="J31" s="6"/>
      <c r="K31" s="4" t="s">
        <v>0</v>
      </c>
      <c r="L31" s="4"/>
      <c r="M31" s="12"/>
      <c r="N31" s="4"/>
      <c r="O31" s="4"/>
      <c r="P31" s="4"/>
      <c r="Q31" s="12"/>
      <c r="R31" s="4"/>
      <c r="S31" s="4"/>
      <c r="T31" s="4"/>
      <c r="U31" s="7"/>
      <c r="V31" s="19">
        <f t="shared" si="0"/>
        <v>0</v>
      </c>
      <c r="W31" s="101"/>
    </row>
    <row r="32" spans="1:23" x14ac:dyDescent="0.2">
      <c r="A32" s="18"/>
      <c r="B32" s="4"/>
      <c r="C32" s="4"/>
      <c r="D32" s="5"/>
      <c r="E32" s="5"/>
      <c r="F32" s="8">
        <f t="shared" si="2"/>
        <v>0</v>
      </c>
      <c r="G32" s="5"/>
      <c r="H32" s="5"/>
      <c r="I32" s="4"/>
      <c r="J32" s="6"/>
      <c r="K32" s="4" t="s">
        <v>0</v>
      </c>
      <c r="L32" s="4"/>
      <c r="M32" s="12"/>
      <c r="N32" s="4"/>
      <c r="O32" s="4"/>
      <c r="P32" s="4"/>
      <c r="Q32" s="12"/>
      <c r="R32" s="4"/>
      <c r="S32" s="4"/>
      <c r="T32" s="4"/>
      <c r="U32" s="7"/>
      <c r="V32" s="19">
        <f t="shared" si="0"/>
        <v>0</v>
      </c>
      <c r="W32" s="101"/>
    </row>
    <row r="33" spans="1:23" x14ac:dyDescent="0.2">
      <c r="A33" s="20" t="s">
        <v>92</v>
      </c>
      <c r="B33" s="21" t="s">
        <v>1</v>
      </c>
      <c r="C33" s="21">
        <v>0</v>
      </c>
      <c r="D33" s="22">
        <v>400</v>
      </c>
      <c r="E33" s="22">
        <v>400</v>
      </c>
      <c r="F33" s="35">
        <f>D33+E33</f>
        <v>800</v>
      </c>
      <c r="G33" s="22">
        <v>90</v>
      </c>
      <c r="H33" s="22">
        <v>5000</v>
      </c>
      <c r="I33" s="21">
        <v>150</v>
      </c>
      <c r="J33" s="23">
        <v>1000</v>
      </c>
      <c r="K33" s="21" t="s">
        <v>0</v>
      </c>
      <c r="L33" s="21" t="s">
        <v>4</v>
      </c>
      <c r="M33" s="24">
        <v>0.55000000000000004</v>
      </c>
      <c r="N33" s="21" t="s">
        <v>17</v>
      </c>
      <c r="O33" s="21" t="s">
        <v>16</v>
      </c>
      <c r="P33" s="21" t="s">
        <v>5</v>
      </c>
      <c r="Q33" s="24">
        <v>0.5</v>
      </c>
      <c r="R33" s="21" t="s">
        <v>17</v>
      </c>
      <c r="S33" s="21" t="s">
        <v>16</v>
      </c>
      <c r="T33" s="21" t="s">
        <v>15</v>
      </c>
      <c r="U33" s="25" t="s">
        <v>179</v>
      </c>
      <c r="V33" s="26">
        <f t="shared" si="0"/>
        <v>0</v>
      </c>
      <c r="W33" s="25" t="s">
        <v>93</v>
      </c>
    </row>
    <row r="34" spans="1:23" x14ac:dyDescent="0.2">
      <c r="A34" s="27"/>
      <c r="B34" s="28"/>
      <c r="C34" s="28"/>
      <c r="D34" s="29"/>
      <c r="E34" s="29"/>
      <c r="F34" s="37"/>
      <c r="G34" s="29"/>
      <c r="H34" s="29"/>
      <c r="I34" s="28"/>
      <c r="J34" s="28"/>
      <c r="K34" s="28"/>
      <c r="L34" s="28"/>
      <c r="M34" s="28"/>
      <c r="N34" s="28"/>
      <c r="O34" s="28"/>
      <c r="P34" s="28"/>
      <c r="Q34" s="28"/>
      <c r="R34" s="28"/>
      <c r="S34" s="28"/>
      <c r="T34" s="28"/>
      <c r="U34" s="38" t="s">
        <v>94</v>
      </c>
      <c r="V34" s="30">
        <f>SUBTOTAL(109,Table4[Skupaj
Q×L×M '[m2']])</f>
        <v>0</v>
      </c>
      <c r="W34" s="28"/>
    </row>
    <row r="35" spans="1:23" x14ac:dyDescent="0.2">
      <c r="A35" s="49"/>
      <c r="C35" s="51"/>
      <c r="U35" s="52"/>
      <c r="V35" s="53"/>
    </row>
    <row r="36" spans="1:23" x14ac:dyDescent="0.2">
      <c r="U36" s="52"/>
      <c r="V36" s="53"/>
    </row>
    <row r="37" spans="1:23" x14ac:dyDescent="0.2">
      <c r="U37" s="52"/>
      <c r="V37" s="53"/>
    </row>
    <row r="38" spans="1:23" ht="15" x14ac:dyDescent="0.25">
      <c r="A38" s="46" t="s">
        <v>57</v>
      </c>
      <c r="V38" s="54"/>
    </row>
    <row r="39" spans="1:23" ht="14.25" customHeight="1" x14ac:dyDescent="0.2"/>
    <row r="40" spans="1:23" ht="14.25" customHeight="1" x14ac:dyDescent="0.25">
      <c r="A40" s="45" t="s">
        <v>95</v>
      </c>
      <c r="V40" s="54"/>
    </row>
    <row r="41" spans="1:23" ht="14.25" customHeight="1" x14ac:dyDescent="0.25">
      <c r="V41" s="54"/>
    </row>
    <row r="42" spans="1:23" ht="14.25" customHeight="1" x14ac:dyDescent="0.25">
      <c r="A42" s="45" t="s">
        <v>142</v>
      </c>
      <c r="V42" s="54"/>
    </row>
    <row r="43" spans="1:23" ht="14.25" customHeight="1" x14ac:dyDescent="0.25">
      <c r="A43" s="45" t="s">
        <v>96</v>
      </c>
      <c r="V43" s="54"/>
    </row>
    <row r="44" spans="1:23" ht="14.25" customHeight="1" x14ac:dyDescent="0.25">
      <c r="V44" s="54"/>
    </row>
    <row r="45" spans="1:23" ht="14.25" customHeight="1" x14ac:dyDescent="0.25">
      <c r="B45" s="47" t="s">
        <v>59</v>
      </c>
      <c r="C45" s="45" t="s">
        <v>60</v>
      </c>
      <c r="V45" s="54"/>
    </row>
    <row r="46" spans="1:23" ht="14.25" customHeight="1" x14ac:dyDescent="0.25">
      <c r="B46" s="7" t="s">
        <v>61</v>
      </c>
      <c r="C46" s="55" t="s">
        <v>173</v>
      </c>
      <c r="D46" s="55"/>
      <c r="E46" s="55"/>
      <c r="V46" s="54"/>
    </row>
    <row r="47" spans="1:23" ht="14.25" customHeight="1" x14ac:dyDescent="0.25">
      <c r="B47" s="56" t="s">
        <v>61</v>
      </c>
      <c r="C47" s="57" t="s">
        <v>62</v>
      </c>
      <c r="D47" s="57"/>
      <c r="E47" s="57"/>
      <c r="V47" s="54"/>
    </row>
    <row r="48" spans="1:23" ht="14.25" customHeight="1" x14ac:dyDescent="0.25">
      <c r="B48" s="58" t="s">
        <v>61</v>
      </c>
      <c r="C48" s="59" t="s">
        <v>174</v>
      </c>
      <c r="D48" s="59"/>
      <c r="E48" s="59"/>
      <c r="V48" s="54"/>
    </row>
    <row r="49" spans="1:22" ht="14.25" customHeight="1" x14ac:dyDescent="0.25">
      <c r="B49" s="60" t="s">
        <v>63</v>
      </c>
      <c r="C49" s="61" t="s">
        <v>141</v>
      </c>
      <c r="D49" s="61"/>
      <c r="E49" s="61"/>
      <c r="V49" s="54"/>
    </row>
    <row r="50" spans="1:22" ht="15" x14ac:dyDescent="0.25">
      <c r="V50" s="54"/>
    </row>
    <row r="51" spans="1:22" ht="15" x14ac:dyDescent="0.25">
      <c r="A51" s="46" t="s">
        <v>97</v>
      </c>
      <c r="V51" s="54"/>
    </row>
    <row r="53" spans="1:22" ht="15" x14ac:dyDescent="0.25">
      <c r="B53" s="62" t="s">
        <v>2</v>
      </c>
      <c r="V53" s="54"/>
    </row>
    <row r="54" spans="1:22" x14ac:dyDescent="0.2">
      <c r="B54" s="62" t="s">
        <v>19</v>
      </c>
    </row>
    <row r="55" spans="1:22" x14ac:dyDescent="0.2">
      <c r="B55" s="62" t="s">
        <v>3</v>
      </c>
    </row>
    <row r="57" spans="1:22" x14ac:dyDescent="0.2">
      <c r="B57" s="62" t="s">
        <v>14</v>
      </c>
    </row>
    <row r="58" spans="1:22" x14ac:dyDescent="0.2">
      <c r="B58" s="62"/>
    </row>
    <row r="59" spans="1:22" x14ac:dyDescent="0.2">
      <c r="B59" s="62"/>
    </row>
    <row r="60" spans="1:22" ht="15" x14ac:dyDescent="0.25">
      <c r="A60" s="63" t="s">
        <v>187</v>
      </c>
      <c r="B60" s="64"/>
      <c r="C60" s="64"/>
      <c r="D60" s="64"/>
      <c r="E60" s="64"/>
    </row>
    <row r="61" spans="1:22" x14ac:dyDescent="0.2">
      <c r="A61" s="64"/>
      <c r="B61" s="64"/>
      <c r="C61" s="64"/>
      <c r="D61" s="64"/>
      <c r="E61" s="64"/>
    </row>
    <row r="62" spans="1:22" x14ac:dyDescent="0.2">
      <c r="A62" s="64" t="s">
        <v>188</v>
      </c>
      <c r="C62" s="64"/>
      <c r="D62" s="64"/>
      <c r="E62" s="64"/>
      <c r="F62" s="64"/>
    </row>
    <row r="64" spans="1:22" x14ac:dyDescent="0.2">
      <c r="B64" s="65" t="s">
        <v>6</v>
      </c>
      <c r="C64" s="65" t="s">
        <v>7</v>
      </c>
      <c r="D64" s="65" t="s">
        <v>8</v>
      </c>
      <c r="E64" s="65" t="s">
        <v>11</v>
      </c>
      <c r="F64" s="65" t="s">
        <v>12</v>
      </c>
    </row>
    <row r="65" spans="2:6" x14ac:dyDescent="0.2">
      <c r="B65" s="66">
        <v>150</v>
      </c>
      <c r="C65" s="66">
        <v>400</v>
      </c>
      <c r="D65" s="66">
        <v>400</v>
      </c>
      <c r="E65" s="8">
        <f>C65+D65</f>
        <v>800</v>
      </c>
      <c r="F65" s="66">
        <v>1000</v>
      </c>
    </row>
    <row r="66" spans="2:6" x14ac:dyDescent="0.2">
      <c r="B66" s="67" t="s">
        <v>9</v>
      </c>
      <c r="C66" s="67">
        <f>$B$65+150</f>
        <v>300</v>
      </c>
      <c r="D66" s="67">
        <f>$B$65+150</f>
        <v>300</v>
      </c>
      <c r="E66" s="67">
        <f>C66+D66</f>
        <v>600</v>
      </c>
    </row>
    <row r="67" spans="2:6" x14ac:dyDescent="0.2">
      <c r="B67" s="67" t="s">
        <v>100</v>
      </c>
      <c r="C67" s="67">
        <f>E67-C66</f>
        <v>640</v>
      </c>
      <c r="D67" s="67">
        <f>E67-D66</f>
        <v>640</v>
      </c>
      <c r="E67" s="67">
        <f>$F$65-F67</f>
        <v>940</v>
      </c>
      <c r="F67" s="51">
        <v>60</v>
      </c>
    </row>
    <row r="68" spans="2:6" x14ac:dyDescent="0.2">
      <c r="B68" s="67"/>
      <c r="C68" s="67"/>
      <c r="D68" s="67"/>
      <c r="E68" s="67"/>
    </row>
    <row r="69" spans="2:6" x14ac:dyDescent="0.2">
      <c r="C69" s="70">
        <f>C66</f>
        <v>300</v>
      </c>
      <c r="D69" s="70">
        <f>D66</f>
        <v>300</v>
      </c>
      <c r="E69" s="70">
        <f>C69+D69</f>
        <v>600</v>
      </c>
    </row>
    <row r="70" spans="2:6" x14ac:dyDescent="0.2">
      <c r="C70" s="70">
        <f>C66</f>
        <v>300</v>
      </c>
      <c r="D70" s="70">
        <f>D67</f>
        <v>640</v>
      </c>
      <c r="E70" s="70">
        <f>C70+D70</f>
        <v>940</v>
      </c>
    </row>
    <row r="71" spans="2:6" x14ac:dyDescent="0.2">
      <c r="C71" s="70">
        <f>C67</f>
        <v>640</v>
      </c>
      <c r="D71" s="70">
        <f>D66</f>
        <v>300</v>
      </c>
      <c r="E71" s="70">
        <f>C71+D71</f>
        <v>940</v>
      </c>
    </row>
    <row r="72" spans="2:6" x14ac:dyDescent="0.2">
      <c r="C72" s="70">
        <f>C66</f>
        <v>300</v>
      </c>
      <c r="D72" s="70">
        <f>D66</f>
        <v>300</v>
      </c>
      <c r="E72" s="70">
        <f>C72+D72</f>
        <v>600</v>
      </c>
    </row>
  </sheetData>
  <sheetProtection sheet="1" insertRows="0" deleteRows="0"/>
  <dataConsolidate/>
  <mergeCells count="7">
    <mergeCell ref="O15:Q18"/>
    <mergeCell ref="Q21:T21"/>
    <mergeCell ref="A21:C21"/>
    <mergeCell ref="H21:J21"/>
    <mergeCell ref="K21:L21"/>
    <mergeCell ref="M21:P21"/>
    <mergeCell ref="D21:G21"/>
  </mergeCells>
  <conditionalFormatting sqref="A24:U33">
    <cfRule type="expression" dxfId="126" priority="3">
      <formula>OR(A24="")</formula>
    </cfRule>
  </conditionalFormatting>
  <conditionalFormatting sqref="B65">
    <cfRule type="expression" dxfId="125" priority="30">
      <formula>NOT(OR(B65=50,B65=60,B65=80,B65=100,B65=120,B65=133,B65=150))</formula>
    </cfRule>
  </conditionalFormatting>
  <conditionalFormatting sqref="C24:C33">
    <cfRule type="cellIs" dxfId="124" priority="24" operator="lessThan">
      <formula>0</formula>
    </cfRule>
  </conditionalFormatting>
  <conditionalFormatting sqref="C65">
    <cfRule type="expression" dxfId="123" priority="29">
      <formula>NOT(AND(C65&gt;=B65+150,C65&lt;=F65-60-B65-150,E65&lt;=F65-60))</formula>
    </cfRule>
  </conditionalFormatting>
  <conditionalFormatting sqref="D24:D33">
    <cfRule type="expression" dxfId="122" priority="32">
      <formula>NOT(AND(D24&gt;=I24+150,D24&lt;=J24-60-I24-150,F24&lt;=J24-60,I24&gt;0,J24&gt;0))</formula>
    </cfRule>
  </conditionalFormatting>
  <conditionalFormatting sqref="D65">
    <cfRule type="expression" dxfId="121" priority="28">
      <formula>NOT(AND(D65&gt;=B65+150,D65&lt;=F65-60-B65-150,E65&lt;=F65-60))</formula>
    </cfRule>
  </conditionalFormatting>
  <conditionalFormatting sqref="E24:E33">
    <cfRule type="expression" dxfId="120" priority="31">
      <formula>NOT(AND(E24&gt;=I24+150,E24&lt;=J24-60-I24-150,F24&lt;=J24-60,I24&gt;0,J24&gt;0))</formula>
    </cfRule>
  </conditionalFormatting>
  <conditionalFormatting sqref="E65">
    <cfRule type="expression" dxfId="119" priority="27">
      <formula>NOT(AND(E65&gt;=2*(B65+150),E65&lt;=F65-60))</formula>
    </cfRule>
  </conditionalFormatting>
  <conditionalFormatting sqref="F24:F33">
    <cfRule type="expression" dxfId="118" priority="25">
      <formula>NOT(OR(AND(F24&gt;=2*(I24+150),F24&lt;=J24-60,D24&gt;0,E24&gt;0),F24=0))</formula>
    </cfRule>
  </conditionalFormatting>
  <conditionalFormatting sqref="F65">
    <cfRule type="cellIs" dxfId="117" priority="26" operator="notBetween">
      <formula>600</formula>
      <formula>1200</formula>
    </cfRule>
  </conditionalFormatting>
  <conditionalFormatting sqref="G24:G33">
    <cfRule type="cellIs" dxfId="116" priority="23" operator="notBetween">
      <formula>80</formula>
      <formula>175</formula>
    </cfRule>
  </conditionalFormatting>
  <conditionalFormatting sqref="H24:H33">
    <cfRule type="cellIs" dxfId="115" priority="21" operator="lessThan">
      <formula>2000</formula>
    </cfRule>
    <cfRule type="cellIs" dxfId="114" priority="22" operator="notBetween">
      <formula>2000</formula>
      <formula>8000</formula>
    </cfRule>
  </conditionalFormatting>
  <conditionalFormatting sqref="I24:I33">
    <cfRule type="expression" dxfId="113" priority="6">
      <formula>AND(OR(D24&gt;0,E24&gt;0),I24=0)</formula>
    </cfRule>
    <cfRule type="expression" dxfId="112" priority="14">
      <formula>OR(AND(L24="Power T",OR(I24=220)))</formula>
    </cfRule>
    <cfRule type="expression" dxfId="111" priority="15">
      <formula>OR(AND(L24="Power T",OR(I24=50)),AND(L24="Power S",OR(I24=220,I24=250)),AND(L24="Perform R",OR(I24=50,I24=220,I24=250)),AND(L24="Perform C",OR(I24=220,I24=250)))</formula>
    </cfRule>
    <cfRule type="expression" dxfId="110" priority="16">
      <formula>NOT(OR(I24=50,I24=60,I24=80,I24=100,I24=120,I24=133,I24=150,I24=172,I24=200,I24=220,I24=240,I24=250))</formula>
    </cfRule>
  </conditionalFormatting>
  <conditionalFormatting sqref="J24:J33">
    <cfRule type="expression" dxfId="109" priority="7">
      <formula>AND(OR(D24&gt;0,E24&gt;0),J24=0)</formula>
    </cfRule>
    <cfRule type="cellIs" dxfId="108" priority="36" operator="notBetween">
      <formula>600</formula>
      <formula>1200</formula>
    </cfRule>
  </conditionalFormatting>
  <conditionalFormatting sqref="K24:K33">
    <cfRule type="expression" dxfId="107" priority="12">
      <formula>NOT(OR(K24="FTV",K24=""))</formula>
    </cfRule>
  </conditionalFormatting>
  <conditionalFormatting sqref="L24:L33">
    <cfRule type="expression" dxfId="106" priority="9">
      <formula>OR(AND(L24="Power T",OR(I24=220)))</formula>
    </cfRule>
    <cfRule type="expression" dxfId="105" priority="10">
      <formula>OR(AND(L24="Power T",OR(I24=50)),AND(L24="Power S",OR(I24=220,I24=250)),AND(L24="Perform R",OR(I24=50,I24=220,I24=250)),AND(L24="Perform C",OR(I24=220,I24=250)))</formula>
    </cfRule>
    <cfRule type="expression" dxfId="104" priority="11">
      <formula>NOT(OR(L24="Power T",L24="Power S",L24="Perform R",L24="Perform C"))</formula>
    </cfRule>
  </conditionalFormatting>
  <conditionalFormatting sqref="M24:M33">
    <cfRule type="expression" dxfId="103" priority="8">
      <formula>AND(P24="G",NOT(OR(M24=0.7,M24=0.75,M24=0.8)))</formula>
    </cfRule>
  </conditionalFormatting>
  <conditionalFormatting sqref="N24:N33">
    <cfRule type="expression" dxfId="101" priority="20">
      <formula>NOT(OR(N24="SP 25",N24="SP 25",N24="PVDF 25",N24="PVDF 35",N24="PUR 50",N24="PVCF 150",N24="HPS 200",N24="PRISMA",N24="PRISMA ELEMENTS",N24="Inox 304",N24="Inox 316L",N24="Inox 316"))</formula>
    </cfRule>
  </conditionalFormatting>
  <conditionalFormatting sqref="P24:P33">
    <cfRule type="expression" dxfId="100" priority="4">
      <formula>AND(P24="G",NOT(OR(M24=0.7,M24=0.75,M24=0.8)))</formula>
    </cfRule>
    <cfRule type="expression" dxfId="99" priority="34">
      <formula>NOT(OR(P24="S",P24="V",P24="V2",P24="G",P24="M",P24="M3",P24="M8"))</formula>
    </cfRule>
  </conditionalFormatting>
  <conditionalFormatting sqref="R24:R33">
    <cfRule type="expression" dxfId="97" priority="18">
      <formula>NOT(OR(R24="SP 25",R24="SP 25",R24="PVDF 25",R24="PVDF 35",R24="PUR 50",R24="PVCF 150",R24="HPS 200",R24="PRISMA",R24="PRISMA ELEMENTS",R24="Inox 304",R24="Inox 316L",R24="Inox 316"))</formula>
    </cfRule>
  </conditionalFormatting>
  <conditionalFormatting sqref="T24:T33">
    <cfRule type="expression" dxfId="96" priority="33">
      <formula>NOT(OR(T24="S",T24="V",T24="V2",T24="G",T24="M2"))</formula>
    </cfRule>
  </conditionalFormatting>
  <conditionalFormatting sqref="W33">
    <cfRule type="expression" dxfId="95" priority="1">
      <formula>OR(W33="")</formula>
    </cfRule>
  </conditionalFormatting>
  <dataValidations count="16">
    <dataValidation type="whole" operator="greaterThanOrEqual" allowBlank="1" sqref="C24:C33" xr:uid="{8DDEDD71-CF26-4E40-9BFF-C5E89FAB9578}">
      <formula1>0</formula1>
    </dataValidation>
    <dataValidation type="custom" errorStyle="information" allowBlank="1" errorTitle="wrong" sqref="E24:E33" xr:uid="{4F8BAC0A-7201-4311-8670-9C594680BB29}">
      <formula1>AND(E24&gt;=I24+150,E24&lt;=J24-60-I24-150)</formula1>
    </dataValidation>
    <dataValidation type="custom" errorStyle="information" allowBlank="1" errorTitle="wrong" sqref="D24:D33" xr:uid="{221AAFEF-9DC7-4A7C-9713-8658D41E2AB1}">
      <formula1>AND(D24&gt;=I24+150,D24&lt;=J24-60-I24-150)</formula1>
    </dataValidation>
    <dataValidation type="list" allowBlank="1" sqref="B65" xr:uid="{CE4A67CA-1940-48C5-AD69-BFA02C0BC56B}">
      <formula1>"50,60,80,100,120,133,150"</formula1>
    </dataValidation>
    <dataValidation type="whole" errorStyle="information" allowBlank="1" errorTitle="Wrong module" error="Insert module M [mm] (whole number):_x000a_600 mm to 1200 mm_x000a_1000 mm standard module_x000a_1200 mm standard module" sqref="J24:J33" xr:uid="{D252283F-3DEC-4B2C-A3A4-79BE977B8EDA}">
      <formula1>600</formula1>
      <formula2>1200</formula2>
    </dataValidation>
    <dataValidation type="list" allowBlank="1" sqref="L24:L33" xr:uid="{C9CBCB20-CFED-4197-9B27-62402416957A}">
      <formula1>"Power T,Power S,Perform R,Perform C"</formula1>
    </dataValidation>
    <dataValidation type="list" allowBlank="1" sqref="P24:P33" xr:uid="{8B63AED9-8EB3-4F15-AE84-C4F574BDDC3F}">
      <formula1>"S,V,V2,G,M,M3,M8"</formula1>
    </dataValidation>
    <dataValidation type="list" allowBlank="1" sqref="T24:T33" xr:uid="{D3FEC09B-C973-4760-A424-B2E63F1842BA}">
      <formula1>"S,V,V2,G,M2"</formula1>
    </dataValidation>
    <dataValidation type="whole" allowBlank="1" showInputMessage="1" showErrorMessage="1" sqref="F65" xr:uid="{16538608-B17F-4204-9EEB-D56B9949C328}">
      <formula1>600</formula1>
      <formula2>1200</formula2>
    </dataValidation>
    <dataValidation type="whole" errorStyle="information" allowBlank="1" errorTitle="Wrong length" error="Insert length (whole number)_x000a_2000 to 8000 mm" sqref="H24:H33" xr:uid="{5EC058F8-9E41-4441-96FD-235140235A11}">
      <formula1>2000</formula1>
      <formula2>8000</formula2>
    </dataValidation>
    <dataValidation type="whole" errorStyle="information" allowBlank="1" errorTitle="wrong" sqref="G24:G33" xr:uid="{7DE19730-C3A0-4FC3-BC38-E85FED0FA08C}">
      <formula1>80</formula1>
      <formula2>175</formula2>
    </dataValidation>
    <dataValidation type="list" allowBlank="1" sqref="N24:N33 R24:R33" xr:uid="{96170F22-CEA6-45EA-8C82-F0C31D845329}">
      <formula1>"SP 25,SP 25,PVDF 25,PVDF 35,PUR 50,PVCF 150,HPS 200,PRISMA,PRISMA ELEMENTS,Inox 304,Inox 316L,Inox 316"</formula1>
    </dataValidation>
    <dataValidation type="list" allowBlank="1" sqref="I24:I33" xr:uid="{F6C8332E-2EEA-45F3-B7E3-08F12512970F}">
      <formula1>"50,60,80,100,120,133,150,172,200,220,240,250"</formula1>
    </dataValidation>
    <dataValidation type="list" allowBlank="1" sqref="K24:K32" xr:uid="{A1ACB80F-0863-48F1-84CB-F79B7C7C0624}">
      <formula1>"FTV"</formula1>
    </dataValidation>
    <dataValidation allowBlank="1" sqref="F24:F33" xr:uid="{4AF39416-1707-47FF-B689-C3BC9EA3E6E4}"/>
    <dataValidation type="list" allowBlank="1" showInputMessage="1" showErrorMessage="1" sqref="W24:W33" xr:uid="{3DAF3177-C1B1-4EF4-81BC-46E0A739ACBB}">
      <formula1>"Priority A, Priority B, Priority C"</formula1>
    </dataValidation>
  </dataValidations>
  <pageMargins left="0.39370078740157483" right="0.39370078740157483" top="0.39370078740157483" bottom="0.39370078740157483" header="0.31496062992125984" footer="0.31496062992125984"/>
  <pageSetup paperSize="9" scale="47" pageOrder="overThenDown" orientation="landscape" r:id="rId1"/>
  <ignoredErrors>
    <ignoredError sqref="A2:B2 A4:XFD4 A3:B3 D3 F3:XFD3 A56:XFD56 A53 C53:XFD53 A54 C54:XFD54 A55 C55:XFD55 A58:XFD59 A57 C57:XFD57 A39:XFD39 B38:XFD38 A50:XFD50 A45 D45:XFD45 A46 D46:XFD46 A47 D47:XFD47 A48 D48:XFD48 A49 D49:XFD49 A44:XFD44 B42:XFD42 A1:B1 D1:XFD1 A10:XFD11 B5:XFD5 B6:XFD6 B7:XFD7 B8:XFD8 B9:XFD9 A16:XFD16 B12:XFD12 B13:XFD13 B14:XFD14 A18:XFD20 B17:XFD17 A22:XFD22 B21:C21 I21:J21 L21 A35:XFD37 N21:P21 R21:T21 X21:XFD21 X23:XFD23 A24:J24 L24:XFD24 A25:J25 L25:XFD25 A26:J26 L26:XFD26 A27:J27 L27:XFD27 A28:J28 L28:XFD28 A29:J29 L29:XFD29 A30:J30 L30:XFD30 A31:J31 L31:XFD31 A32:J32 L32:XFD32 C33:J33 M33 Q33 V33 X33:XFD33 A34:T34 V34:XFD34 A41:XFD41 B40:XFD40 B43:XFD43 A52:XFD52 B51:XFD51 E21:G21 A65:XFD65 A64 G64:XFD64 A68:XFD1048576 A66 C66:XFD66 A67 C67:XFD67 D2:XFD2 A61:XFD61 B60:XFD60 A63:XFD63 B62:XFD62 A15:N15 P15:XFD15" unlockedFormula="1"/>
  </ignoredErrors>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9" id="{00000000-000E-0000-0400-000011000000}">
            <xm:f>COUNTIF(List_Values!$A$2:$A$11,M24)=0</xm:f>
            <x14:dxf>
              <fill>
                <patternFill patternType="solid">
                  <bgColor rgb="FFFFC7CE"/>
                </patternFill>
              </fill>
            </x14:dxf>
          </x14:cfRule>
          <xm:sqref>M24:M33</xm:sqref>
        </x14:conditionalFormatting>
        <x14:conditionalFormatting xmlns:xm="http://schemas.microsoft.com/office/excel/2006/main">
          <x14:cfRule type="expression" priority="17" id="{00000000-000E-0000-0400-00000F000000}">
            <xm:f>COUNTIF(List_Values!$A$2:$A$11,Q24)=0</xm:f>
            <x14:dxf>
              <fill>
                <patternFill patternType="solid">
                  <bgColor rgb="FFFFC7CE"/>
                </patternFill>
              </fill>
            </x14:dxf>
          </x14:cfRule>
          <xm:sqref>Q24:Q33</xm:sqref>
        </x14:conditionalFormatting>
      </x14:conditionalFormattings>
    </ext>
    <ext xmlns:x14="http://schemas.microsoft.com/office/spreadsheetml/2009/9/main" uri="{CCE6A557-97BC-4b89-ADB6-D9C93CAAB3DF}">
      <x14:dataValidations xmlns:xm="http://schemas.microsoft.com/office/excel/2006/main" count="1">
        <x14:dataValidation type="list" allowBlank="1" xr:uid="{D3DD2D3B-08C7-4565-ACFE-56503DF3DE02}">
          <x14:formula1>
            <xm:f>List_Values!$A$2:$A$11</xm:f>
          </x14:formula1>
          <xm:sqref>Q24:Q33 M24:M33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087C1B-4CCC-4325-AD7E-112A782C26F4}">
  <sheetPr codeName="Sheet8"/>
  <dimension ref="A1:W72"/>
  <sheetViews>
    <sheetView showGridLines="0" zoomScaleNormal="100" zoomScaleSheetLayoutView="70" workbookViewId="0">
      <selection activeCell="C3" sqref="C3"/>
    </sheetView>
  </sheetViews>
  <sheetFormatPr defaultRowHeight="14.25" x14ac:dyDescent="0.2"/>
  <cols>
    <col min="1" max="1" width="17.625" style="45" customWidth="1"/>
    <col min="2" max="2" width="14.625" style="45" customWidth="1"/>
    <col min="3" max="10" width="10.625" style="45" customWidth="1"/>
    <col min="11" max="11" width="11.5" style="45" customWidth="1"/>
    <col min="12" max="12" width="10.75" style="45" customWidth="1"/>
    <col min="13" max="13" width="10.625" style="45" customWidth="1"/>
    <col min="14" max="15" width="12.625" style="45" customWidth="1"/>
    <col min="16" max="17" width="10.625" style="45" customWidth="1"/>
    <col min="18" max="19" width="12.625" style="45" customWidth="1"/>
    <col min="20" max="20" width="10.625" style="45" customWidth="1"/>
    <col min="21" max="21" width="24.625" style="45" customWidth="1"/>
    <col min="22" max="22" width="10.625" style="45" customWidth="1"/>
    <col min="23" max="16384" width="9" style="45"/>
  </cols>
  <sheetData>
    <row r="1" spans="1:17" s="72" customFormat="1" ht="15.75" x14ac:dyDescent="0.25">
      <c r="B1" s="73"/>
      <c r="C1" s="74" t="s">
        <v>176</v>
      </c>
    </row>
    <row r="2" spans="1:17" s="72" customFormat="1" ht="26.25" x14ac:dyDescent="0.4">
      <c r="C2" s="76" t="s">
        <v>189</v>
      </c>
    </row>
    <row r="3" spans="1:17" s="72" customFormat="1" ht="15.75" x14ac:dyDescent="0.25">
      <c r="C3" s="77" t="s">
        <v>55</v>
      </c>
      <c r="D3" s="78" t="str" cm="1">
        <f t="array" ref="D3">LOOKUP(2,1/(Updates!A:A&lt;&gt;""),Updates!A:A)</f>
        <v>1.4</v>
      </c>
      <c r="E3" s="89" t="s">
        <v>139</v>
      </c>
      <c r="G3" s="75"/>
    </row>
    <row r="4" spans="1:17" s="72" customFormat="1" x14ac:dyDescent="0.2"/>
    <row r="5" spans="1:17" ht="15" x14ac:dyDescent="0.25">
      <c r="A5" s="79" t="s">
        <v>66</v>
      </c>
      <c r="B5" s="80" t="str">
        <f>IF('FTV Panel'!B5=0,"",'FTV Panel'!B5)</f>
        <v/>
      </c>
      <c r="C5" s="81"/>
    </row>
    <row r="6" spans="1:17" ht="15" x14ac:dyDescent="0.25">
      <c r="A6" s="79" t="s">
        <v>67</v>
      </c>
      <c r="B6" s="80" t="str">
        <f>IF('FTV Panel'!B6=0,"",'FTV Panel'!B6)</f>
        <v/>
      </c>
      <c r="C6" s="81"/>
    </row>
    <row r="7" spans="1:17" ht="15" x14ac:dyDescent="0.25">
      <c r="A7" s="79" t="s">
        <v>68</v>
      </c>
      <c r="B7" s="80" t="str">
        <f>IF('FTV Panel'!B7=0,"",'FTV Panel'!B7)</f>
        <v/>
      </c>
      <c r="C7" s="81"/>
    </row>
    <row r="8" spans="1:17" ht="15" x14ac:dyDescent="0.25">
      <c r="A8" s="79" t="s">
        <v>69</v>
      </c>
      <c r="B8" s="80" t="str">
        <f>IF('FTV Panel'!B8=0,"",'FTV Panel'!B8)</f>
        <v/>
      </c>
      <c r="C8" s="81"/>
    </row>
    <row r="9" spans="1:17" ht="15" x14ac:dyDescent="0.25">
      <c r="A9" s="79" t="s">
        <v>177</v>
      </c>
      <c r="B9" s="80" t="str">
        <f>IF('FTV Panel'!B9=0,"",'FTV Panel'!B9)</f>
        <v/>
      </c>
      <c r="C9" s="81"/>
    </row>
    <row r="12" spans="1:17" ht="15" x14ac:dyDescent="0.25">
      <c r="A12" s="79" t="s">
        <v>144</v>
      </c>
      <c r="B12" s="80" t="str">
        <f>IF('FTV Panel'!B12=0,"",'FTV Panel'!B12)</f>
        <v/>
      </c>
      <c r="C12" s="81"/>
    </row>
    <row r="13" spans="1:17" ht="15" x14ac:dyDescent="0.25">
      <c r="A13" s="79" t="s">
        <v>70</v>
      </c>
      <c r="B13" s="80" t="str">
        <f>IF('FTV Panel'!B13=0,"",'FTV Panel'!B13)</f>
        <v/>
      </c>
      <c r="C13" s="81"/>
      <c r="M13" s="49"/>
      <c r="Q13" s="49"/>
    </row>
    <row r="14" spans="1:17" ht="15" x14ac:dyDescent="0.25">
      <c r="A14" s="79" t="s">
        <v>53</v>
      </c>
      <c r="B14" s="80" t="str">
        <f>IF('FTV Panel'!B14=0,"",'FTV Panel'!B14)</f>
        <v/>
      </c>
      <c r="C14" s="81"/>
    </row>
    <row r="15" spans="1:17" x14ac:dyDescent="0.2">
      <c r="O15" s="137" t="s">
        <v>200</v>
      </c>
      <c r="P15" s="137"/>
      <c r="Q15" s="137"/>
    </row>
    <row r="16" spans="1:17" x14ac:dyDescent="0.2">
      <c r="O16" s="137"/>
      <c r="P16" s="137"/>
      <c r="Q16" s="137"/>
    </row>
    <row r="17" spans="1:23" ht="15" x14ac:dyDescent="0.25">
      <c r="A17" s="79" t="s">
        <v>71</v>
      </c>
      <c r="B17" s="80" t="str">
        <f>IF('FTV Panel'!B17=0,"",'FTV Panel'!B17)</f>
        <v/>
      </c>
      <c r="C17" s="81"/>
      <c r="O17" s="137"/>
      <c r="P17" s="137"/>
      <c r="Q17" s="137"/>
    </row>
    <row r="18" spans="1:23" x14ac:dyDescent="0.2">
      <c r="O18" s="137"/>
      <c r="P18" s="137"/>
      <c r="Q18" s="137"/>
    </row>
    <row r="21" spans="1:23" s="88" customFormat="1" ht="15.75" customHeight="1" x14ac:dyDescent="0.2">
      <c r="A21" s="136" t="s">
        <v>72</v>
      </c>
      <c r="B21" s="136"/>
      <c r="C21" s="136"/>
      <c r="D21" s="136" t="s">
        <v>148</v>
      </c>
      <c r="E21" s="136"/>
      <c r="F21" s="136"/>
      <c r="G21" s="136"/>
      <c r="H21" s="136" t="s">
        <v>73</v>
      </c>
      <c r="I21" s="136"/>
      <c r="J21" s="136"/>
      <c r="K21" s="136" t="s">
        <v>74</v>
      </c>
      <c r="L21" s="136"/>
      <c r="M21" s="133" t="s">
        <v>145</v>
      </c>
      <c r="N21" s="134"/>
      <c r="O21" s="134"/>
      <c r="P21" s="135"/>
      <c r="Q21" s="133" t="s">
        <v>146</v>
      </c>
      <c r="R21" s="134"/>
      <c r="S21" s="134"/>
      <c r="T21" s="135"/>
      <c r="U21" s="83" t="s">
        <v>75</v>
      </c>
      <c r="V21" s="83" t="s">
        <v>76</v>
      </c>
      <c r="W21" s="83" t="s">
        <v>77</v>
      </c>
    </row>
    <row r="22" spans="1:23" ht="3" customHeight="1" x14ac:dyDescent="0.25">
      <c r="A22" s="50"/>
      <c r="B22" s="50"/>
      <c r="C22" s="50"/>
      <c r="D22" s="50"/>
      <c r="E22" s="50"/>
      <c r="F22" s="50"/>
      <c r="G22" s="50"/>
      <c r="H22" s="50"/>
      <c r="I22" s="50"/>
      <c r="J22" s="50"/>
      <c r="K22" s="50"/>
      <c r="L22" s="50"/>
      <c r="M22" s="50"/>
      <c r="N22" s="50"/>
      <c r="O22" s="50"/>
      <c r="P22" s="50"/>
      <c r="Q22" s="50"/>
      <c r="R22" s="50"/>
      <c r="S22" s="50"/>
      <c r="T22" s="50"/>
      <c r="U22" s="50"/>
      <c r="V22" s="50"/>
      <c r="W22" s="103"/>
    </row>
    <row r="23" spans="1:23" s="72" customFormat="1" ht="45" x14ac:dyDescent="0.2">
      <c r="A23" s="84" t="s">
        <v>78</v>
      </c>
      <c r="B23" s="85" t="s">
        <v>79</v>
      </c>
      <c r="C23" s="85" t="s">
        <v>147</v>
      </c>
      <c r="D23" s="85" t="s">
        <v>7</v>
      </c>
      <c r="E23" s="85" t="s">
        <v>8</v>
      </c>
      <c r="F23" s="85" t="s">
        <v>104</v>
      </c>
      <c r="G23" s="85" t="s">
        <v>98</v>
      </c>
      <c r="H23" s="85" t="s">
        <v>80</v>
      </c>
      <c r="I23" s="85" t="s">
        <v>81</v>
      </c>
      <c r="J23" s="85" t="s">
        <v>82</v>
      </c>
      <c r="K23" s="85" t="s">
        <v>74</v>
      </c>
      <c r="L23" s="85" t="s">
        <v>178</v>
      </c>
      <c r="M23" s="85" t="s">
        <v>83</v>
      </c>
      <c r="N23" s="85" t="s">
        <v>84</v>
      </c>
      <c r="O23" s="85" t="s">
        <v>85</v>
      </c>
      <c r="P23" s="85" t="s">
        <v>86</v>
      </c>
      <c r="Q23" s="85" t="s">
        <v>87</v>
      </c>
      <c r="R23" s="85" t="s">
        <v>88</v>
      </c>
      <c r="S23" s="85" t="s">
        <v>89</v>
      </c>
      <c r="T23" s="85" t="s">
        <v>90</v>
      </c>
      <c r="U23" s="85" t="s">
        <v>75</v>
      </c>
      <c r="V23" s="86" t="s">
        <v>91</v>
      </c>
      <c r="W23" s="104" t="s">
        <v>77</v>
      </c>
    </row>
    <row r="24" spans="1:23" x14ac:dyDescent="0.2">
      <c r="A24" s="18"/>
      <c r="B24" s="4"/>
      <c r="C24" s="4"/>
      <c r="D24" s="5"/>
      <c r="E24" s="5"/>
      <c r="F24" s="8">
        <f t="shared" ref="F24:F32" si="0">D24+E24</f>
        <v>0</v>
      </c>
      <c r="G24" s="5"/>
      <c r="H24" s="5"/>
      <c r="I24" s="4"/>
      <c r="J24" s="6"/>
      <c r="K24" s="4" t="s">
        <v>0</v>
      </c>
      <c r="L24" s="4"/>
      <c r="M24" s="12"/>
      <c r="N24" s="4"/>
      <c r="O24" s="4"/>
      <c r="P24" s="4"/>
      <c r="Q24" s="12"/>
      <c r="R24" s="4"/>
      <c r="S24" s="4"/>
      <c r="T24" s="4"/>
      <c r="U24" s="7"/>
      <c r="V24" s="19">
        <f t="shared" ref="V24:V33" si="1">C24*H24/1000*J24/1000</f>
        <v>0</v>
      </c>
      <c r="W24" s="102"/>
    </row>
    <row r="25" spans="1:23" x14ac:dyDescent="0.2">
      <c r="A25" s="18"/>
      <c r="B25" s="4"/>
      <c r="C25" s="4"/>
      <c r="D25" s="5"/>
      <c r="E25" s="5"/>
      <c r="F25" s="8">
        <f t="shared" si="0"/>
        <v>0</v>
      </c>
      <c r="G25" s="5"/>
      <c r="H25" s="5"/>
      <c r="I25" s="4"/>
      <c r="J25" s="6"/>
      <c r="K25" s="4" t="s">
        <v>0</v>
      </c>
      <c r="L25" s="4"/>
      <c r="M25" s="13"/>
      <c r="N25" s="4"/>
      <c r="O25" s="4"/>
      <c r="P25" s="4"/>
      <c r="Q25" s="13"/>
      <c r="R25" s="4"/>
      <c r="S25" s="4"/>
      <c r="T25" s="4"/>
      <c r="U25" s="7"/>
      <c r="V25" s="19">
        <f t="shared" si="1"/>
        <v>0</v>
      </c>
      <c r="W25" s="102"/>
    </row>
    <row r="26" spans="1:23" x14ac:dyDescent="0.2">
      <c r="A26" s="18"/>
      <c r="B26" s="4"/>
      <c r="C26" s="4"/>
      <c r="D26" s="5"/>
      <c r="E26" s="5"/>
      <c r="F26" s="8">
        <f t="shared" si="0"/>
        <v>0</v>
      </c>
      <c r="G26" s="5"/>
      <c r="H26" s="5"/>
      <c r="I26" s="4"/>
      <c r="J26" s="6"/>
      <c r="K26" s="4" t="s">
        <v>0</v>
      </c>
      <c r="L26" s="4"/>
      <c r="M26" s="13"/>
      <c r="N26" s="4"/>
      <c r="O26" s="4"/>
      <c r="P26" s="4"/>
      <c r="Q26" s="13"/>
      <c r="R26" s="4"/>
      <c r="S26" s="4"/>
      <c r="T26" s="4"/>
      <c r="U26" s="7"/>
      <c r="V26" s="19">
        <f t="shared" si="1"/>
        <v>0</v>
      </c>
      <c r="W26" s="102"/>
    </row>
    <row r="27" spans="1:23" x14ac:dyDescent="0.2">
      <c r="A27" s="18"/>
      <c r="B27" s="4"/>
      <c r="C27" s="4"/>
      <c r="D27" s="5"/>
      <c r="E27" s="5"/>
      <c r="F27" s="8">
        <f t="shared" si="0"/>
        <v>0</v>
      </c>
      <c r="G27" s="5"/>
      <c r="H27" s="5"/>
      <c r="I27" s="4"/>
      <c r="J27" s="6"/>
      <c r="K27" s="4" t="s">
        <v>0</v>
      </c>
      <c r="L27" s="4"/>
      <c r="M27" s="13"/>
      <c r="N27" s="4"/>
      <c r="O27" s="4"/>
      <c r="P27" s="4"/>
      <c r="Q27" s="13"/>
      <c r="R27" s="4"/>
      <c r="S27" s="4"/>
      <c r="T27" s="4"/>
      <c r="U27" s="7"/>
      <c r="V27" s="19">
        <f t="shared" si="1"/>
        <v>0</v>
      </c>
      <c r="W27" s="102"/>
    </row>
    <row r="28" spans="1:23" x14ac:dyDescent="0.2">
      <c r="A28" s="18"/>
      <c r="B28" s="4"/>
      <c r="C28" s="4"/>
      <c r="D28" s="5"/>
      <c r="E28" s="5"/>
      <c r="F28" s="8">
        <f t="shared" si="0"/>
        <v>0</v>
      </c>
      <c r="G28" s="5"/>
      <c r="H28" s="5"/>
      <c r="I28" s="4"/>
      <c r="J28" s="6"/>
      <c r="K28" s="4" t="s">
        <v>0</v>
      </c>
      <c r="L28" s="4"/>
      <c r="M28" s="12"/>
      <c r="N28" s="4"/>
      <c r="O28" s="4"/>
      <c r="P28" s="4"/>
      <c r="Q28" s="12"/>
      <c r="R28" s="4"/>
      <c r="S28" s="4"/>
      <c r="T28" s="4"/>
      <c r="U28" s="7"/>
      <c r="V28" s="19">
        <f t="shared" si="1"/>
        <v>0</v>
      </c>
      <c r="W28" s="102"/>
    </row>
    <row r="29" spans="1:23" x14ac:dyDescent="0.2">
      <c r="A29" s="18"/>
      <c r="B29" s="4"/>
      <c r="C29" s="4"/>
      <c r="D29" s="5"/>
      <c r="E29" s="5"/>
      <c r="F29" s="8">
        <f t="shared" si="0"/>
        <v>0</v>
      </c>
      <c r="G29" s="5"/>
      <c r="H29" s="5"/>
      <c r="I29" s="4"/>
      <c r="J29" s="6"/>
      <c r="K29" s="4" t="s">
        <v>0</v>
      </c>
      <c r="L29" s="4"/>
      <c r="M29" s="12"/>
      <c r="N29" s="4"/>
      <c r="O29" s="4"/>
      <c r="P29" s="4"/>
      <c r="Q29" s="12"/>
      <c r="R29" s="4"/>
      <c r="S29" s="4"/>
      <c r="T29" s="4"/>
      <c r="U29" s="7"/>
      <c r="V29" s="19">
        <f t="shared" si="1"/>
        <v>0</v>
      </c>
      <c r="W29" s="102"/>
    </row>
    <row r="30" spans="1:23" x14ac:dyDescent="0.2">
      <c r="A30" s="18"/>
      <c r="B30" s="4"/>
      <c r="C30" s="4"/>
      <c r="D30" s="5"/>
      <c r="E30" s="5"/>
      <c r="F30" s="8">
        <f t="shared" si="0"/>
        <v>0</v>
      </c>
      <c r="G30" s="5"/>
      <c r="H30" s="5"/>
      <c r="I30" s="4"/>
      <c r="J30" s="6"/>
      <c r="K30" s="4" t="s">
        <v>0</v>
      </c>
      <c r="L30" s="4"/>
      <c r="M30" s="12"/>
      <c r="N30" s="4"/>
      <c r="O30" s="4"/>
      <c r="P30" s="4"/>
      <c r="Q30" s="12"/>
      <c r="R30" s="4"/>
      <c r="S30" s="4"/>
      <c r="T30" s="4"/>
      <c r="U30" s="7"/>
      <c r="V30" s="19">
        <f t="shared" si="1"/>
        <v>0</v>
      </c>
      <c r="W30" s="102"/>
    </row>
    <row r="31" spans="1:23" x14ac:dyDescent="0.2">
      <c r="A31" s="18"/>
      <c r="B31" s="4"/>
      <c r="C31" s="4"/>
      <c r="D31" s="5"/>
      <c r="E31" s="5"/>
      <c r="F31" s="8">
        <f t="shared" si="0"/>
        <v>0</v>
      </c>
      <c r="G31" s="5"/>
      <c r="H31" s="5"/>
      <c r="I31" s="4"/>
      <c r="J31" s="6"/>
      <c r="K31" s="4" t="s">
        <v>0</v>
      </c>
      <c r="L31" s="4"/>
      <c r="M31" s="12"/>
      <c r="N31" s="4"/>
      <c r="O31" s="4"/>
      <c r="P31" s="4"/>
      <c r="Q31" s="12"/>
      <c r="R31" s="4"/>
      <c r="S31" s="4"/>
      <c r="T31" s="4"/>
      <c r="U31" s="7"/>
      <c r="V31" s="19">
        <f t="shared" si="1"/>
        <v>0</v>
      </c>
      <c r="W31" s="102"/>
    </row>
    <row r="32" spans="1:23" x14ac:dyDescent="0.2">
      <c r="A32" s="18"/>
      <c r="B32" s="4"/>
      <c r="C32" s="4"/>
      <c r="D32" s="5"/>
      <c r="E32" s="5"/>
      <c r="F32" s="8">
        <f t="shared" si="0"/>
        <v>0</v>
      </c>
      <c r="G32" s="5"/>
      <c r="H32" s="5"/>
      <c r="I32" s="4"/>
      <c r="J32" s="6"/>
      <c r="K32" s="4" t="s">
        <v>0</v>
      </c>
      <c r="L32" s="4"/>
      <c r="M32" s="12"/>
      <c r="N32" s="4"/>
      <c r="O32" s="4"/>
      <c r="P32" s="4"/>
      <c r="Q32" s="12"/>
      <c r="R32" s="4"/>
      <c r="S32" s="4"/>
      <c r="T32" s="4"/>
      <c r="U32" s="7"/>
      <c r="V32" s="19">
        <f t="shared" si="1"/>
        <v>0</v>
      </c>
      <c r="W32" s="102"/>
    </row>
    <row r="33" spans="1:23" x14ac:dyDescent="0.2">
      <c r="A33" s="20" t="s">
        <v>92</v>
      </c>
      <c r="B33" s="21" t="s">
        <v>1</v>
      </c>
      <c r="C33" s="21">
        <v>0</v>
      </c>
      <c r="D33" s="22">
        <v>400</v>
      </c>
      <c r="E33" s="22">
        <v>400</v>
      </c>
      <c r="F33" s="35">
        <f>D33+E33</f>
        <v>800</v>
      </c>
      <c r="G33" s="22">
        <v>90</v>
      </c>
      <c r="H33" s="22">
        <v>5000</v>
      </c>
      <c r="I33" s="21">
        <v>150</v>
      </c>
      <c r="J33" s="23">
        <v>800</v>
      </c>
      <c r="K33" s="21" t="s">
        <v>0</v>
      </c>
      <c r="L33" s="21" t="s">
        <v>4</v>
      </c>
      <c r="M33" s="36">
        <v>0.55000000000000004</v>
      </c>
      <c r="N33" s="21" t="s">
        <v>17</v>
      </c>
      <c r="O33" s="21" t="s">
        <v>16</v>
      </c>
      <c r="P33" s="21" t="s">
        <v>5</v>
      </c>
      <c r="Q33" s="36">
        <v>0.5</v>
      </c>
      <c r="R33" s="21" t="s">
        <v>17</v>
      </c>
      <c r="S33" s="21" t="s">
        <v>16</v>
      </c>
      <c r="T33" s="21" t="s">
        <v>15</v>
      </c>
      <c r="U33" s="25" t="s">
        <v>179</v>
      </c>
      <c r="V33" s="26">
        <f t="shared" si="1"/>
        <v>0</v>
      </c>
      <c r="W33" s="25" t="s">
        <v>93</v>
      </c>
    </row>
    <row r="34" spans="1:23" x14ac:dyDescent="0.2">
      <c r="A34" s="27"/>
      <c r="B34" s="28"/>
      <c r="C34" s="28"/>
      <c r="D34" s="29"/>
      <c r="E34" s="29"/>
      <c r="F34" s="37"/>
      <c r="G34" s="29"/>
      <c r="H34" s="29"/>
      <c r="I34" s="28"/>
      <c r="J34" s="28"/>
      <c r="K34" s="28"/>
      <c r="L34" s="28"/>
      <c r="M34" s="28"/>
      <c r="N34" s="28"/>
      <c r="O34" s="28"/>
      <c r="P34" s="28"/>
      <c r="Q34" s="28"/>
      <c r="R34" s="28"/>
      <c r="S34" s="28"/>
      <c r="T34" s="28"/>
      <c r="U34" s="38" t="s">
        <v>94</v>
      </c>
      <c r="V34" s="30">
        <f>SUBTOTAL(109,Table48[Skupaj
Q×L×M '[m2']])</f>
        <v>0</v>
      </c>
      <c r="W34" s="28"/>
    </row>
    <row r="35" spans="1:23" x14ac:dyDescent="0.2">
      <c r="A35" s="49"/>
      <c r="C35" s="51"/>
      <c r="U35" s="52"/>
      <c r="V35" s="53"/>
    </row>
    <row r="36" spans="1:23" x14ac:dyDescent="0.2">
      <c r="U36" s="52"/>
      <c r="V36" s="53"/>
    </row>
    <row r="37" spans="1:23" x14ac:dyDescent="0.2">
      <c r="U37" s="52"/>
      <c r="V37" s="53"/>
    </row>
    <row r="38" spans="1:23" ht="15" x14ac:dyDescent="0.25">
      <c r="A38" s="46" t="s">
        <v>57</v>
      </c>
      <c r="V38" s="54"/>
    </row>
    <row r="39" spans="1:23" ht="14.25" customHeight="1" x14ac:dyDescent="0.2"/>
    <row r="40" spans="1:23" ht="14.25" customHeight="1" x14ac:dyDescent="0.25">
      <c r="A40" s="45" t="s">
        <v>95</v>
      </c>
      <c r="V40" s="54"/>
    </row>
    <row r="41" spans="1:23" ht="14.25" customHeight="1" x14ac:dyDescent="0.25">
      <c r="V41" s="54"/>
    </row>
    <row r="42" spans="1:23" ht="14.25" customHeight="1" x14ac:dyDescent="0.25">
      <c r="A42" s="45" t="s">
        <v>142</v>
      </c>
      <c r="V42" s="54"/>
    </row>
    <row r="43" spans="1:23" ht="14.25" customHeight="1" x14ac:dyDescent="0.25">
      <c r="A43" s="45" t="s">
        <v>96</v>
      </c>
      <c r="V43" s="54"/>
    </row>
    <row r="44" spans="1:23" ht="14.25" customHeight="1" x14ac:dyDescent="0.25">
      <c r="V44" s="54"/>
    </row>
    <row r="45" spans="1:23" ht="14.25" customHeight="1" x14ac:dyDescent="0.25">
      <c r="B45" s="47" t="s">
        <v>59</v>
      </c>
      <c r="C45" s="45" t="s">
        <v>60</v>
      </c>
      <c r="V45" s="54"/>
    </row>
    <row r="46" spans="1:23" ht="14.25" customHeight="1" x14ac:dyDescent="0.25">
      <c r="B46" s="7" t="s">
        <v>61</v>
      </c>
      <c r="C46" s="55" t="s">
        <v>173</v>
      </c>
      <c r="D46" s="55"/>
      <c r="E46" s="55"/>
      <c r="V46" s="54"/>
    </row>
    <row r="47" spans="1:23" ht="14.25" customHeight="1" x14ac:dyDescent="0.25">
      <c r="B47" s="56" t="s">
        <v>61</v>
      </c>
      <c r="C47" s="57" t="s">
        <v>62</v>
      </c>
      <c r="D47" s="57"/>
      <c r="E47" s="57"/>
      <c r="V47" s="54"/>
    </row>
    <row r="48" spans="1:23" ht="14.25" customHeight="1" x14ac:dyDescent="0.25">
      <c r="B48" s="58" t="s">
        <v>61</v>
      </c>
      <c r="C48" s="59" t="s">
        <v>174</v>
      </c>
      <c r="D48" s="59"/>
      <c r="E48" s="59"/>
      <c r="V48" s="54"/>
    </row>
    <row r="49" spans="1:22" ht="14.25" customHeight="1" x14ac:dyDescent="0.25">
      <c r="B49" s="60" t="s">
        <v>63</v>
      </c>
      <c r="C49" s="61" t="s">
        <v>141</v>
      </c>
      <c r="D49" s="61"/>
      <c r="E49" s="61"/>
      <c r="V49" s="54"/>
    </row>
    <row r="50" spans="1:22" ht="15" x14ac:dyDescent="0.25">
      <c r="V50" s="54"/>
    </row>
    <row r="51" spans="1:22" ht="15" x14ac:dyDescent="0.25">
      <c r="A51" s="46" t="s">
        <v>97</v>
      </c>
      <c r="V51" s="54"/>
    </row>
    <row r="53" spans="1:22" ht="15" x14ac:dyDescent="0.25">
      <c r="B53" s="62" t="s">
        <v>2</v>
      </c>
      <c r="V53" s="54"/>
    </row>
    <row r="54" spans="1:22" x14ac:dyDescent="0.2">
      <c r="B54" s="62" t="s">
        <v>19</v>
      </c>
    </row>
    <row r="55" spans="1:22" x14ac:dyDescent="0.2">
      <c r="B55" s="62" t="s">
        <v>3</v>
      </c>
    </row>
    <row r="57" spans="1:22" x14ac:dyDescent="0.2">
      <c r="B57" s="62" t="s">
        <v>14</v>
      </c>
    </row>
    <row r="58" spans="1:22" x14ac:dyDescent="0.2">
      <c r="B58" s="62"/>
    </row>
    <row r="59" spans="1:22" x14ac:dyDescent="0.2">
      <c r="B59" s="62"/>
    </row>
    <row r="60" spans="1:22" ht="15" x14ac:dyDescent="0.25">
      <c r="A60" s="63" t="s">
        <v>190</v>
      </c>
      <c r="B60" s="64"/>
      <c r="C60" s="64"/>
      <c r="D60" s="64"/>
      <c r="E60" s="64"/>
    </row>
    <row r="61" spans="1:22" x14ac:dyDescent="0.2">
      <c r="A61" s="64"/>
      <c r="B61" s="64"/>
      <c r="C61" s="64"/>
      <c r="D61" s="64"/>
      <c r="E61" s="64"/>
    </row>
    <row r="62" spans="1:22" x14ac:dyDescent="0.2">
      <c r="A62" s="64" t="s">
        <v>188</v>
      </c>
      <c r="C62" s="64"/>
      <c r="D62" s="64"/>
      <c r="E62" s="64"/>
      <c r="F62" s="64"/>
    </row>
    <row r="64" spans="1:22" x14ac:dyDescent="0.2">
      <c r="B64" s="65" t="s">
        <v>6</v>
      </c>
      <c r="C64" s="65" t="s">
        <v>7</v>
      </c>
      <c r="D64" s="65" t="s">
        <v>8</v>
      </c>
      <c r="E64" s="65" t="s">
        <v>11</v>
      </c>
      <c r="F64" s="65" t="s">
        <v>12</v>
      </c>
    </row>
    <row r="65" spans="2:6" x14ac:dyDescent="0.2">
      <c r="B65" s="66">
        <v>150</v>
      </c>
      <c r="C65" s="66">
        <v>400</v>
      </c>
      <c r="D65" s="66">
        <v>600</v>
      </c>
      <c r="E65" s="8">
        <f>C65+D65</f>
        <v>1000</v>
      </c>
      <c r="F65" s="66">
        <v>1000</v>
      </c>
    </row>
    <row r="66" spans="2:6" x14ac:dyDescent="0.2">
      <c r="B66" s="67" t="s">
        <v>9</v>
      </c>
      <c r="C66" s="67">
        <f>$B$65+150</f>
        <v>300</v>
      </c>
      <c r="D66" s="67">
        <f>$B$65+150</f>
        <v>300</v>
      </c>
      <c r="E66" s="67">
        <f>C66+D66</f>
        <v>600</v>
      </c>
    </row>
    <row r="67" spans="2:6" x14ac:dyDescent="0.2">
      <c r="B67" s="67" t="s">
        <v>100</v>
      </c>
      <c r="C67" s="67">
        <f>E67-C66</f>
        <v>700</v>
      </c>
      <c r="D67" s="67">
        <f>E67-D66</f>
        <v>700</v>
      </c>
      <c r="E67" s="67">
        <f>$F$65-F67</f>
        <v>1000</v>
      </c>
      <c r="F67" s="51">
        <v>0</v>
      </c>
    </row>
    <row r="68" spans="2:6" x14ac:dyDescent="0.2">
      <c r="B68" s="67"/>
      <c r="C68" s="67"/>
      <c r="D68" s="67"/>
      <c r="E68" s="67"/>
    </row>
    <row r="69" spans="2:6" x14ac:dyDescent="0.2">
      <c r="C69" s="70"/>
      <c r="D69" s="70"/>
      <c r="E69" s="70"/>
    </row>
    <row r="70" spans="2:6" x14ac:dyDescent="0.2">
      <c r="C70" s="70">
        <f>C66</f>
        <v>300</v>
      </c>
      <c r="D70" s="70">
        <f>D67</f>
        <v>700</v>
      </c>
      <c r="E70" s="70">
        <f>C70+D70</f>
        <v>1000</v>
      </c>
    </row>
    <row r="71" spans="2:6" x14ac:dyDescent="0.2">
      <c r="C71" s="70">
        <f>C67</f>
        <v>700</v>
      </c>
      <c r="D71" s="70">
        <f>D66</f>
        <v>300</v>
      </c>
      <c r="E71" s="70">
        <f>C71+D71</f>
        <v>1000</v>
      </c>
    </row>
    <row r="72" spans="2:6" x14ac:dyDescent="0.2">
      <c r="C72" s="70"/>
      <c r="D72" s="70"/>
      <c r="E72" s="70"/>
    </row>
  </sheetData>
  <sheetProtection sheet="1" insertRows="0" deleteRows="0"/>
  <dataConsolidate/>
  <mergeCells count="7">
    <mergeCell ref="O15:Q18"/>
    <mergeCell ref="Q21:T21"/>
    <mergeCell ref="A21:C21"/>
    <mergeCell ref="D21:G21"/>
    <mergeCell ref="H21:J21"/>
    <mergeCell ref="K21:L21"/>
    <mergeCell ref="M21:P21"/>
  </mergeCells>
  <conditionalFormatting sqref="A24:U33">
    <cfRule type="expression" dxfId="94" priority="5">
      <formula>OR(A24="")</formula>
    </cfRule>
  </conditionalFormatting>
  <conditionalFormatting sqref="B65">
    <cfRule type="expression" dxfId="93" priority="30">
      <formula>NOT(OR(B65=50,B65=60,B65=80,B65=100,B65=120,B65=133,B65=150))</formula>
    </cfRule>
  </conditionalFormatting>
  <conditionalFormatting sqref="C24:C33">
    <cfRule type="cellIs" dxfId="92" priority="24" operator="lessThan">
      <formula>0</formula>
    </cfRule>
  </conditionalFormatting>
  <conditionalFormatting sqref="C65">
    <cfRule type="expression" dxfId="91" priority="29">
      <formula>NOT(AND(C65&gt;=B65+150,C65&lt;=F65-B65-150,E65=F65))</formula>
    </cfRule>
  </conditionalFormatting>
  <conditionalFormatting sqref="D24:D33">
    <cfRule type="expression" dxfId="90" priority="32">
      <formula>NOT(AND(D24&gt;=I24+150,D24&lt;=J24-I24-150,I24&gt;0,J24&gt;0))</formula>
    </cfRule>
  </conditionalFormatting>
  <conditionalFormatting sqref="D65">
    <cfRule type="expression" dxfId="89" priority="28">
      <formula>NOT(AND(D65&gt;=B65+150,D65&lt;=F65-B65-150,E65=F65))</formula>
    </cfRule>
  </conditionalFormatting>
  <conditionalFormatting sqref="E24:E33">
    <cfRule type="expression" dxfId="88" priority="31">
      <formula>NOT(AND(E24&gt;=I24+150,E24&lt;=J24-I24-150,I24&gt;0,J24&gt;0))</formula>
    </cfRule>
  </conditionalFormatting>
  <conditionalFormatting sqref="E65">
    <cfRule type="expression" dxfId="87" priority="27">
      <formula>NOT(AND(E65&gt;=2*(B65+150),E65=F65))</formula>
    </cfRule>
  </conditionalFormatting>
  <conditionalFormatting sqref="F24:F33">
    <cfRule type="expression" dxfId="86" priority="25">
      <formula>NOT(F24=J24)</formula>
    </cfRule>
  </conditionalFormatting>
  <conditionalFormatting sqref="F65">
    <cfRule type="cellIs" dxfId="85" priority="26" operator="notBetween">
      <formula>600</formula>
      <formula>1200</formula>
    </cfRule>
  </conditionalFormatting>
  <conditionalFormatting sqref="G24:G33">
    <cfRule type="cellIs" dxfId="84" priority="23" operator="notBetween">
      <formula>80</formula>
      <formula>175</formula>
    </cfRule>
  </conditionalFormatting>
  <conditionalFormatting sqref="H24:H33">
    <cfRule type="cellIs" dxfId="83" priority="21" operator="lessThan">
      <formula>2000</formula>
    </cfRule>
    <cfRule type="cellIs" dxfId="82" priority="22" operator="notBetween">
      <formula>2000</formula>
      <formula>8000</formula>
    </cfRule>
  </conditionalFormatting>
  <conditionalFormatting sqref="I24:I32">
    <cfRule type="expression" dxfId="81" priority="4">
      <formula>AND(OR(D24&gt;0,E24&gt;0),I24=0)</formula>
    </cfRule>
  </conditionalFormatting>
  <conditionalFormatting sqref="I24:I33">
    <cfRule type="expression" dxfId="80" priority="7">
      <formula>AND(OR(D24&gt;0,E24&gt;0),I24=0)</formula>
    </cfRule>
    <cfRule type="expression" dxfId="79" priority="14">
      <formula>OR(AND(L24="Power T",OR(I24=220)))</formula>
    </cfRule>
    <cfRule type="expression" dxfId="78" priority="15">
      <formula>OR(AND(L24="Power T",OR(I24=50)),AND(L24="Power S",OR(I24=220,I24=250)),AND(L24="Perform R",OR(I24=50,I24=220,I24=250)),AND(L24="Perform C",OR(I24=220,I24=250)))</formula>
    </cfRule>
    <cfRule type="expression" dxfId="77" priority="16">
      <formula>NOT(OR(I24=50,I24=60,I24=80,I24=100,I24=120,I24=133,I24=150,I24=172,I24=200,I24=220,I24=240,I24=250))</formula>
    </cfRule>
  </conditionalFormatting>
  <conditionalFormatting sqref="J24:J32">
    <cfRule type="expression" dxfId="76" priority="2">
      <formula>AND(OR(D24&gt;0,E24&gt;0),ISBLANK(J24))</formula>
    </cfRule>
  </conditionalFormatting>
  <conditionalFormatting sqref="J24:J33">
    <cfRule type="cellIs" dxfId="75" priority="35" operator="notBetween">
      <formula>600</formula>
      <formula>1200</formula>
    </cfRule>
    <cfRule type="cellIs" dxfId="74" priority="3" operator="notEqual">
      <formula>F24</formula>
    </cfRule>
    <cfRule type="expression" dxfId="73" priority="8">
      <formula>AND(OR(D24&gt;0,E24&gt;0),J24=0)</formula>
    </cfRule>
  </conditionalFormatting>
  <conditionalFormatting sqref="K24:K33">
    <cfRule type="expression" dxfId="72" priority="13">
      <formula>NOT(OR(K24="FTV",K24=""))</formula>
    </cfRule>
  </conditionalFormatting>
  <conditionalFormatting sqref="L24:L33">
    <cfRule type="expression" dxfId="71" priority="10">
      <formula>OR(AND(L24="Power T",OR(I24=220)))</formula>
    </cfRule>
    <cfRule type="expression" dxfId="70" priority="11">
      <formula>OR(AND(L24="Power T",OR(I24=50)),AND(L24="Power S",OR(I24=220,I24=250)),AND(L24="Perform R",OR(I24=50,I24=220,I24=250)),AND(L24="Perform C",OR(I24=220,I24=250)))</formula>
    </cfRule>
    <cfRule type="expression" dxfId="69" priority="12">
      <formula>NOT(OR(L24="Power T",L24="Power S",L24="Perform R",L24="Perform C"))</formula>
    </cfRule>
  </conditionalFormatting>
  <conditionalFormatting sqref="M24:M33">
    <cfRule type="expression" dxfId="68" priority="9">
      <formula>AND(P24="G",NOT(OR(M24=0.7,M24=0.75,M24=0.8)))</formula>
    </cfRule>
  </conditionalFormatting>
  <conditionalFormatting sqref="N24:N33">
    <cfRule type="expression" dxfId="66" priority="20">
      <formula>NOT(OR(N24="SP 25",N24="SP 25",N24="PVDF 25",N24="PVDF 35",N24="PUR 50",N24="PVCF 150",N24="HPS 200",N24="PRISMA",N24="PRISMA ELEMENTS",N24="Inox 304",N24="Inox 316L",N24="Inox 316"))</formula>
    </cfRule>
  </conditionalFormatting>
  <conditionalFormatting sqref="P24:P33">
    <cfRule type="expression" dxfId="65" priority="6">
      <formula>AND(P24="G",NOT(OR(M24=0.7,M24=0.75,M24=0.8)))</formula>
    </cfRule>
    <cfRule type="expression" dxfId="64" priority="34">
      <formula>NOT(OR(P24="S",P24="V",P24="V2",P24="G",P24="M",P24="M3",P24="M8"))</formula>
    </cfRule>
  </conditionalFormatting>
  <conditionalFormatting sqref="R24:R33">
    <cfRule type="expression" dxfId="62" priority="18">
      <formula>NOT(OR(R24="SP 25",R24="SP 25",R24="PVDF 25",R24="PVDF 35",R24="PUR 50",R24="PVCF 150",R24="HPS 200",R24="PRISMA",R24="PRISMA ELEMENTS",R24="Inox 304",R24="Inox 316L",R24="Inox 316"))</formula>
    </cfRule>
  </conditionalFormatting>
  <conditionalFormatting sqref="T24:T33">
    <cfRule type="expression" dxfId="61" priority="33">
      <formula>NOT(OR(T24="S",T24="V",T24="V2",T24="G",T24="M2"))</formula>
    </cfRule>
  </conditionalFormatting>
  <conditionalFormatting sqref="W33">
    <cfRule type="expression" dxfId="60" priority="1">
      <formula>OR(W33="")</formula>
    </cfRule>
  </conditionalFormatting>
  <dataValidations count="16">
    <dataValidation type="list" allowBlank="1" sqref="K24:K32" xr:uid="{11EFEC9C-DFEE-4FF3-89FB-19F77197FCB3}">
      <formula1>"FTV"</formula1>
    </dataValidation>
    <dataValidation type="list" allowBlank="1" sqref="I24:I33" xr:uid="{902C6EE2-A4E2-4830-B4A8-45F428668BDD}">
      <formula1>"50,60,80,100,120,133,150,172,200,220,240,250"</formula1>
    </dataValidation>
    <dataValidation type="list" allowBlank="1" sqref="N24:N33 R24:R33" xr:uid="{0F1E6276-F1AA-46B6-A2B0-8CDD5449E4B5}">
      <formula1>"SP 25,SP 25,PVDF 25,PVDF 35,PUR 50,PVCF 150,HPS 200,PRISMA,PRISMA ELEMENTS,Inox 304,Inox 316L,Inox 316"</formula1>
    </dataValidation>
    <dataValidation type="whole" errorStyle="information" allowBlank="1" errorTitle="wrong" sqref="G24:G33" xr:uid="{586E3813-88A6-4396-98CE-9F9BCA1F1E99}">
      <formula1>80</formula1>
      <formula2>175</formula2>
    </dataValidation>
    <dataValidation type="whole" errorStyle="information" allowBlank="1" errorTitle="Wrong length" error="Insert length (whole number)_x000a_2000 to 8000 mm" sqref="H24:H33" xr:uid="{301476A5-62A9-4413-A9E5-A9BC932139A8}">
      <formula1>2000</formula1>
      <formula2>8000</formula2>
    </dataValidation>
    <dataValidation type="whole" allowBlank="1" showInputMessage="1" showErrorMessage="1" sqref="F65" xr:uid="{2D1E94B6-E5B2-4BA9-9B2A-10E7EBE2B263}">
      <formula1>600</formula1>
      <formula2>1200</formula2>
    </dataValidation>
    <dataValidation type="list" allowBlank="1" sqref="T24:T33" xr:uid="{B91DB3B3-5D90-4DDB-8E84-83544CBB7B11}">
      <formula1>"S,V,V2,G,M2"</formula1>
    </dataValidation>
    <dataValidation type="list" allowBlank="1" sqref="P24:P33" xr:uid="{5210CF2A-F3D0-48AF-8D9F-D3BAFE2AEBB3}">
      <formula1>"S,V,V2,G,M,M3,M8"</formula1>
    </dataValidation>
    <dataValidation type="list" allowBlank="1" sqref="L24:L33" xr:uid="{9A33907D-E034-4586-8285-47182FD7B6F9}">
      <formula1>"Power T,Power S,Perform R,Perform C"</formula1>
    </dataValidation>
    <dataValidation type="whole" errorStyle="information" allowBlank="1" errorTitle="Wrong module" error="Insert module M [mm] (whole number):_x000a_600 mm to 1200 mm_x000a_1000 mm standard module_x000a_1200 mm standard module" sqref="J24:J33" xr:uid="{534E4309-ADA9-4E19-893E-1EDE55C2D948}">
      <formula1>600</formula1>
      <formula2>1200</formula2>
    </dataValidation>
    <dataValidation type="list" allowBlank="1" sqref="B65" xr:uid="{3D81E6FC-76E0-4568-A84A-CB1BE50228F5}">
      <formula1>"50,60,80,100,120,133,150"</formula1>
    </dataValidation>
    <dataValidation type="custom" errorStyle="information" allowBlank="1" errorTitle="wrong" sqref="D24:D33" xr:uid="{FEB48DBC-65EE-436A-8FCD-D1573857AFA3}">
      <formula1>AND(D24&gt;=I24+150,D24&lt;=J24-60-I24-150)</formula1>
    </dataValidation>
    <dataValidation type="custom" errorStyle="information" allowBlank="1" errorTitle="wrong" sqref="E24:E33" xr:uid="{DAB62D85-2845-43C8-84F3-00550AF303BA}">
      <formula1>AND(E24&gt;=I24+150,E24&lt;=J24-60-I24-150)</formula1>
    </dataValidation>
    <dataValidation type="whole" operator="greaterThanOrEqual" allowBlank="1" sqref="C24:C33" xr:uid="{3FBCE851-3C85-48A2-AA94-B58EEF31FB5A}">
      <formula1>0</formula1>
    </dataValidation>
    <dataValidation allowBlank="1" sqref="F24:F33" xr:uid="{88A537B0-4DE6-4A9D-A7DA-6F62364A686D}"/>
    <dataValidation type="list" allowBlank="1" showInputMessage="1" showErrorMessage="1" sqref="W24:W33" xr:uid="{18CAC9D2-4865-48B6-90B7-EC11D8EF8585}">
      <formula1>"Priority A, Priority B, Priority C"</formula1>
    </dataValidation>
  </dataValidations>
  <pageMargins left="0.39370078740157483" right="0.39370078740157483" top="0.39370078740157483" bottom="0.39370078740157483" header="0.31496062992125984" footer="0.31496062992125984"/>
  <pageSetup paperSize="9" scale="47" pageOrder="overThenDown" orientation="landscape" r:id="rId1"/>
  <ignoredErrors>
    <ignoredError sqref="A2:B2 A19:XFD20 A15:N15 R15:XFD15 A16:N16 R16:XFD18 A4:XFD4 A3:B3 D3 F3:XFD3 A56:XFD56 A53 C53:XFD53 A54 C54:XFD54 A55 C55:XFD55 A58:XFD59 A57 C57:XFD57 A39:XFD39 B38:XFD38 A50:XFD50 A45 D45:XFD45 A46 D46:XFD46 A47 D47:XFD47 A48 D48:XFD48 A49 D49:XFD49 A44:XFD44 B42:XFD42 A1:B1 D1:XFD1 A10:XFD11 B5:XFD5 B6:XFD6 B7:XFD7 B8:XFD8 B9:XFD9 B14:XFD14 B12:XFD12 B13:XFD13 A18:N18 B17:N17 A22:XFD22 B21:C21 I21:J21 L21 A35:XFD37 N21:P21 R21:T21 X21:XFD21 X23:XFD23 A24:J24 L24:XFD24 A25:J25 L25:XFD25 A26:J26 L26:XFD26 A27:J27 L27:XFD27 A28:J28 L28:XFD28 A29:J29 L29:XFD29 A30:J30 L30:XFD30 A31:J31 L31:XFD31 A32:J32 L32:XFD32 C33:J33 M33 Q33 V33 X33:XFD33 A34:T34 V34:XFD34 A41:XFD41 B40:XFD40 B43:XFD43 A52:XFD52 B51:XFD51 E21:G21 A65:XFD65 A64 G64:XFD64 A68:XFD1048576 A66 C66:XFD66 A67 C67:XFD67 A63:XFD63 B62:XFD62 D2:XFD2 A61:XFD61 B60:XFD60" unlockedFormula="1"/>
  </ignoredErrors>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9" id="{00000000-000E-0000-0500-000012000000}">
            <xm:f>COUNTIF(List_Values!$A$2:$A$11,M24)=0</xm:f>
            <x14:dxf>
              <fill>
                <patternFill patternType="solid">
                  <bgColor rgb="FFFFC7CE"/>
                </patternFill>
              </fill>
            </x14:dxf>
          </x14:cfRule>
          <xm:sqref>M24:M33</xm:sqref>
        </x14:conditionalFormatting>
        <x14:conditionalFormatting xmlns:xm="http://schemas.microsoft.com/office/excel/2006/main">
          <x14:cfRule type="expression" priority="17" id="{00000000-000E-0000-0500-000010000000}">
            <xm:f>COUNTIF(List_Values!$A$2:$A$11,Q24)=0</xm:f>
            <x14:dxf>
              <fill>
                <patternFill patternType="solid">
                  <bgColor rgb="FFFFC7CE"/>
                </patternFill>
              </fill>
            </x14:dxf>
          </x14:cfRule>
          <xm:sqref>Q24:Q33</xm:sqref>
        </x14:conditionalFormatting>
      </x14:conditionalFormattings>
    </ext>
    <ext xmlns:x14="http://schemas.microsoft.com/office/spreadsheetml/2009/9/main" uri="{CCE6A557-97BC-4b89-ADB6-D9C93CAAB3DF}">
      <x14:dataValidations xmlns:xm="http://schemas.microsoft.com/office/excel/2006/main" count="1">
        <x14:dataValidation type="list" allowBlank="1" xr:uid="{A0B5109E-8C66-497C-87C5-DE0420AEF545}">
          <x14:formula1>
            <xm:f>List_Values!$A$2:$A$11</xm:f>
          </x14:formula1>
          <xm:sqref>Q24:Q33 M24:M33</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7A66A-1F05-4EDE-BF92-480CB2A13714}">
  <sheetPr codeName="Sheet6"/>
  <dimension ref="A1:W73"/>
  <sheetViews>
    <sheetView showGridLines="0" topLeftCell="A14" zoomScaleNormal="100" zoomScaleSheetLayoutView="70" workbookViewId="0">
      <selection activeCell="C3" sqref="C3"/>
    </sheetView>
  </sheetViews>
  <sheetFormatPr defaultRowHeight="14.25" x14ac:dyDescent="0.2"/>
  <cols>
    <col min="1" max="1" width="17.625" style="45" customWidth="1"/>
    <col min="2" max="2" width="14.625" style="45" customWidth="1"/>
    <col min="3" max="10" width="10.625" style="45" customWidth="1"/>
    <col min="11" max="11" width="12" style="45" customWidth="1"/>
    <col min="12" max="12" width="11.375" style="45" customWidth="1"/>
    <col min="13" max="13" width="10.625" style="45" customWidth="1"/>
    <col min="14" max="15" width="12.625" style="45" customWidth="1"/>
    <col min="16" max="17" width="10.625" style="45" customWidth="1"/>
    <col min="18" max="19" width="12.625" style="45" customWidth="1"/>
    <col min="20" max="20" width="10.625" style="45" customWidth="1"/>
    <col min="21" max="21" width="24.625" style="45" customWidth="1"/>
    <col min="22" max="22" width="10.625" style="45" customWidth="1"/>
    <col min="23" max="16384" width="9" style="45"/>
  </cols>
  <sheetData>
    <row r="1" spans="1:22" s="72" customFormat="1" ht="15.75" x14ac:dyDescent="0.25">
      <c r="B1" s="73"/>
      <c r="C1" s="74" t="s">
        <v>176</v>
      </c>
    </row>
    <row r="2" spans="1:22" s="72" customFormat="1" ht="26.25" x14ac:dyDescent="0.4">
      <c r="C2" s="76" t="s">
        <v>191</v>
      </c>
    </row>
    <row r="3" spans="1:22" s="72" customFormat="1" ht="15.75" x14ac:dyDescent="0.25">
      <c r="C3" s="77" t="s">
        <v>55</v>
      </c>
      <c r="D3" s="78" t="str" cm="1">
        <f t="array" ref="D3">LOOKUP(2,1/(Updates!A:A&lt;&gt;""),Updates!A:A)</f>
        <v>1.4</v>
      </c>
      <c r="E3" s="89" t="s">
        <v>139</v>
      </c>
      <c r="H3" s="75"/>
    </row>
    <row r="4" spans="1:22" s="72" customFormat="1" x14ac:dyDescent="0.2"/>
    <row r="5" spans="1:22" ht="15" x14ac:dyDescent="0.25">
      <c r="A5" s="79" t="s">
        <v>66</v>
      </c>
      <c r="B5" s="80" t="str">
        <f>IF('FTV Panel'!B5=0,"",'FTV Panel'!B5)</f>
        <v/>
      </c>
      <c r="C5" s="81"/>
    </row>
    <row r="6" spans="1:22" ht="15" x14ac:dyDescent="0.25">
      <c r="A6" s="79" t="s">
        <v>67</v>
      </c>
      <c r="B6" s="80" t="str">
        <f>IF('FTV Panel'!B6=0,"",'FTV Panel'!B6)</f>
        <v/>
      </c>
      <c r="C6" s="81"/>
    </row>
    <row r="7" spans="1:22" ht="15" x14ac:dyDescent="0.25">
      <c r="A7" s="79" t="s">
        <v>68</v>
      </c>
      <c r="B7" s="80" t="str">
        <f>IF('FTV Panel'!B7=0,"",'FTV Panel'!B7)</f>
        <v/>
      </c>
      <c r="C7" s="81"/>
    </row>
    <row r="8" spans="1:22" ht="15" x14ac:dyDescent="0.25">
      <c r="A8" s="79" t="s">
        <v>69</v>
      </c>
      <c r="B8" s="80" t="str">
        <f>IF('FTV Panel'!B8=0,"",'FTV Panel'!B8)</f>
        <v/>
      </c>
      <c r="C8" s="81"/>
    </row>
    <row r="9" spans="1:22" ht="15" x14ac:dyDescent="0.25">
      <c r="A9" s="79" t="s">
        <v>177</v>
      </c>
      <c r="B9" s="80" t="str">
        <f>IF('FTV Panel'!B9=0,"",'FTV Panel'!B9)</f>
        <v/>
      </c>
      <c r="C9" s="81"/>
    </row>
    <row r="10" spans="1:22" x14ac:dyDescent="0.2">
      <c r="U10" s="69"/>
      <c r="V10" s="69"/>
    </row>
    <row r="11" spans="1:22" x14ac:dyDescent="0.2">
      <c r="U11" s="69"/>
      <c r="V11" s="69"/>
    </row>
    <row r="12" spans="1:22" ht="15" x14ac:dyDescent="0.25">
      <c r="A12" s="79" t="s">
        <v>144</v>
      </c>
      <c r="B12" s="80" t="str">
        <f>IF('FTV Panel'!B12=0,"",'FTV Panel'!B12)</f>
        <v/>
      </c>
      <c r="C12" s="81"/>
      <c r="U12" s="69"/>
      <c r="V12" s="69"/>
    </row>
    <row r="13" spans="1:22" ht="15" x14ac:dyDescent="0.25">
      <c r="A13" s="79" t="s">
        <v>70</v>
      </c>
      <c r="B13" s="80" t="str">
        <f>IF('FTV Panel'!B13=0,"",'FTV Panel'!B13)</f>
        <v/>
      </c>
      <c r="C13" s="81"/>
      <c r="M13" s="49"/>
      <c r="Q13" s="49"/>
      <c r="U13" s="69"/>
      <c r="V13" s="69"/>
    </row>
    <row r="14" spans="1:22" ht="15" x14ac:dyDescent="0.25">
      <c r="A14" s="79" t="s">
        <v>53</v>
      </c>
      <c r="B14" s="80" t="str">
        <f>IF('FTV Panel'!B14=0,"",'FTV Panel'!B14)</f>
        <v/>
      </c>
      <c r="C14" s="81"/>
    </row>
    <row r="15" spans="1:22" x14ac:dyDescent="0.2">
      <c r="O15" s="137" t="s">
        <v>200</v>
      </c>
      <c r="P15" s="137"/>
      <c r="Q15" s="137"/>
    </row>
    <row r="16" spans="1:22" x14ac:dyDescent="0.2">
      <c r="O16" s="137"/>
      <c r="P16" s="137"/>
      <c r="Q16" s="137"/>
    </row>
    <row r="17" spans="1:23" ht="15" x14ac:dyDescent="0.25">
      <c r="A17" s="79" t="s">
        <v>71</v>
      </c>
      <c r="B17" s="80" t="str">
        <f>IF('FTV Panel'!B17=0,"",'FTV Panel'!B17)</f>
        <v/>
      </c>
      <c r="C17" s="81"/>
      <c r="O17" s="137"/>
      <c r="P17" s="137"/>
      <c r="Q17" s="137"/>
    </row>
    <row r="18" spans="1:23" x14ac:dyDescent="0.2">
      <c r="O18" s="137"/>
      <c r="P18" s="137"/>
      <c r="Q18" s="137"/>
    </row>
    <row r="21" spans="1:23" s="72" customFormat="1" ht="15.75" customHeight="1" x14ac:dyDescent="0.2">
      <c r="A21" s="136" t="s">
        <v>72</v>
      </c>
      <c r="B21" s="136"/>
      <c r="C21" s="136"/>
      <c r="D21" s="136" t="s">
        <v>148</v>
      </c>
      <c r="E21" s="136"/>
      <c r="F21" s="136"/>
      <c r="G21" s="136"/>
      <c r="H21" s="136" t="s">
        <v>73</v>
      </c>
      <c r="I21" s="136"/>
      <c r="J21" s="136"/>
      <c r="K21" s="136" t="s">
        <v>74</v>
      </c>
      <c r="L21" s="136"/>
      <c r="M21" s="133" t="s">
        <v>145</v>
      </c>
      <c r="N21" s="134"/>
      <c r="O21" s="134"/>
      <c r="P21" s="135"/>
      <c r="Q21" s="133" t="s">
        <v>146</v>
      </c>
      <c r="R21" s="134"/>
      <c r="S21" s="134"/>
      <c r="T21" s="135"/>
      <c r="U21" s="83" t="s">
        <v>75</v>
      </c>
      <c r="V21" s="83" t="s">
        <v>76</v>
      </c>
      <c r="W21" s="83" t="s">
        <v>77</v>
      </c>
    </row>
    <row r="22" spans="1:23" ht="3" customHeight="1" x14ac:dyDescent="0.25">
      <c r="A22" s="50"/>
      <c r="B22" s="50"/>
      <c r="C22" s="50"/>
      <c r="D22" s="50"/>
      <c r="E22" s="50"/>
      <c r="F22" s="50"/>
      <c r="G22" s="50"/>
      <c r="H22" s="50"/>
      <c r="I22" s="50"/>
      <c r="J22" s="50"/>
      <c r="K22" s="50"/>
      <c r="L22" s="50"/>
      <c r="M22" s="50"/>
      <c r="N22" s="50"/>
      <c r="O22" s="50"/>
      <c r="P22" s="50"/>
      <c r="Q22" s="50"/>
      <c r="R22" s="50"/>
      <c r="S22" s="50"/>
      <c r="T22" s="50"/>
      <c r="U22" s="50"/>
      <c r="V22" s="50"/>
      <c r="W22" s="103"/>
    </row>
    <row r="23" spans="1:23" s="72" customFormat="1" ht="45" x14ac:dyDescent="0.2">
      <c r="A23" s="84" t="s">
        <v>78</v>
      </c>
      <c r="B23" s="85" t="s">
        <v>79</v>
      </c>
      <c r="C23" s="85" t="s">
        <v>147</v>
      </c>
      <c r="D23" s="85" t="s">
        <v>7</v>
      </c>
      <c r="E23" s="85" t="s">
        <v>8</v>
      </c>
      <c r="F23" s="85" t="s">
        <v>104</v>
      </c>
      <c r="G23" s="85" t="s">
        <v>98</v>
      </c>
      <c r="H23" s="85" t="s">
        <v>80</v>
      </c>
      <c r="I23" s="85" t="s">
        <v>81</v>
      </c>
      <c r="J23" s="85" t="s">
        <v>82</v>
      </c>
      <c r="K23" s="85" t="s">
        <v>74</v>
      </c>
      <c r="L23" s="85" t="s">
        <v>178</v>
      </c>
      <c r="M23" s="85" t="s">
        <v>83</v>
      </c>
      <c r="N23" s="85" t="s">
        <v>84</v>
      </c>
      <c r="O23" s="85" t="s">
        <v>85</v>
      </c>
      <c r="P23" s="85" t="s">
        <v>86</v>
      </c>
      <c r="Q23" s="85" t="s">
        <v>87</v>
      </c>
      <c r="R23" s="85" t="s">
        <v>88</v>
      </c>
      <c r="S23" s="85" t="s">
        <v>89</v>
      </c>
      <c r="T23" s="85" t="s">
        <v>90</v>
      </c>
      <c r="U23" s="85" t="s">
        <v>75</v>
      </c>
      <c r="V23" s="86" t="s">
        <v>91</v>
      </c>
      <c r="W23" s="85" t="s">
        <v>77</v>
      </c>
    </row>
    <row r="24" spans="1:23" x14ac:dyDescent="0.2">
      <c r="A24" s="18"/>
      <c r="B24" s="4"/>
      <c r="C24" s="4"/>
      <c r="D24" s="5"/>
      <c r="E24" s="5"/>
      <c r="F24" s="8">
        <f>D24+E24</f>
        <v>0</v>
      </c>
      <c r="G24" s="5"/>
      <c r="H24" s="5"/>
      <c r="I24" s="4"/>
      <c r="J24" s="6"/>
      <c r="K24" s="4" t="s">
        <v>0</v>
      </c>
      <c r="L24" s="4"/>
      <c r="M24" s="12"/>
      <c r="N24" s="4"/>
      <c r="O24" s="4"/>
      <c r="P24" s="4"/>
      <c r="Q24" s="12"/>
      <c r="R24" s="4"/>
      <c r="S24" s="4"/>
      <c r="T24" s="4"/>
      <c r="U24" s="7"/>
      <c r="V24" s="19">
        <f>C24*H24/1000*J24/1000</f>
        <v>0</v>
      </c>
      <c r="W24" s="101"/>
    </row>
    <row r="25" spans="1:23" x14ac:dyDescent="0.2">
      <c r="A25" s="18"/>
      <c r="B25" s="4"/>
      <c r="C25" s="4"/>
      <c r="D25" s="5"/>
      <c r="E25" s="5"/>
      <c r="F25" s="8">
        <f t="shared" ref="F25:F32" si="0">D25+E25</f>
        <v>0</v>
      </c>
      <c r="G25" s="5"/>
      <c r="H25" s="5"/>
      <c r="I25" s="4"/>
      <c r="J25" s="6"/>
      <c r="K25" s="4" t="s">
        <v>0</v>
      </c>
      <c r="L25" s="4"/>
      <c r="M25" s="13"/>
      <c r="N25" s="4"/>
      <c r="O25" s="4"/>
      <c r="P25" s="4"/>
      <c r="Q25" s="13"/>
      <c r="R25" s="4"/>
      <c r="S25" s="4"/>
      <c r="T25" s="4"/>
      <c r="U25" s="7"/>
      <c r="V25" s="19">
        <f>C25*H25/1000*J25/1000</f>
        <v>0</v>
      </c>
      <c r="W25" s="101"/>
    </row>
    <row r="26" spans="1:23" x14ac:dyDescent="0.2">
      <c r="A26" s="18"/>
      <c r="B26" s="4"/>
      <c r="C26" s="4"/>
      <c r="D26" s="5"/>
      <c r="E26" s="5"/>
      <c r="F26" s="8">
        <f t="shared" si="0"/>
        <v>0</v>
      </c>
      <c r="G26" s="5"/>
      <c r="H26" s="5"/>
      <c r="I26" s="4"/>
      <c r="J26" s="6"/>
      <c r="K26" s="4" t="s">
        <v>0</v>
      </c>
      <c r="L26" s="4"/>
      <c r="M26" s="13"/>
      <c r="N26" s="4"/>
      <c r="O26" s="4"/>
      <c r="P26" s="4"/>
      <c r="Q26" s="13"/>
      <c r="R26" s="4"/>
      <c r="S26" s="4"/>
      <c r="T26" s="4"/>
      <c r="U26" s="7"/>
      <c r="V26" s="19">
        <f>C26*H26/1000*J26/1000</f>
        <v>0</v>
      </c>
      <c r="W26" s="101"/>
    </row>
    <row r="27" spans="1:23" x14ac:dyDescent="0.2">
      <c r="A27" s="18"/>
      <c r="B27" s="4"/>
      <c r="C27" s="4"/>
      <c r="D27" s="5"/>
      <c r="E27" s="5"/>
      <c r="F27" s="8">
        <f>D27+E27</f>
        <v>0</v>
      </c>
      <c r="G27" s="5"/>
      <c r="H27" s="5"/>
      <c r="I27" s="4"/>
      <c r="J27" s="6"/>
      <c r="K27" s="4" t="s">
        <v>0</v>
      </c>
      <c r="L27" s="4"/>
      <c r="M27" s="12"/>
      <c r="N27" s="4"/>
      <c r="O27" s="4"/>
      <c r="P27" s="4"/>
      <c r="Q27" s="12"/>
      <c r="R27" s="4"/>
      <c r="S27" s="4"/>
      <c r="T27" s="4"/>
      <c r="U27" s="7"/>
      <c r="V27" s="19">
        <f>C27*H27/1000*J27/1000</f>
        <v>0</v>
      </c>
      <c r="W27" s="101"/>
    </row>
    <row r="28" spans="1:23" x14ac:dyDescent="0.2">
      <c r="A28" s="18"/>
      <c r="B28" s="4"/>
      <c r="C28" s="4"/>
      <c r="D28" s="5"/>
      <c r="E28" s="5"/>
      <c r="F28" s="8">
        <f t="shared" si="0"/>
        <v>0</v>
      </c>
      <c r="G28" s="5"/>
      <c r="H28" s="5"/>
      <c r="I28" s="4"/>
      <c r="J28" s="6"/>
      <c r="K28" s="4" t="s">
        <v>0</v>
      </c>
      <c r="L28" s="4"/>
      <c r="M28" s="12"/>
      <c r="N28" s="4"/>
      <c r="O28" s="4"/>
      <c r="P28" s="4"/>
      <c r="Q28" s="12"/>
      <c r="R28" s="4"/>
      <c r="S28" s="4"/>
      <c r="T28" s="4"/>
      <c r="U28" s="7"/>
      <c r="V28" s="19">
        <f t="shared" ref="V28:V32" si="1">C28*H28/1000*J28/1000</f>
        <v>0</v>
      </c>
      <c r="W28" s="101"/>
    </row>
    <row r="29" spans="1:23" x14ac:dyDescent="0.2">
      <c r="A29" s="18"/>
      <c r="B29" s="4"/>
      <c r="C29" s="4"/>
      <c r="D29" s="5"/>
      <c r="E29" s="5"/>
      <c r="F29" s="8">
        <f t="shared" si="0"/>
        <v>0</v>
      </c>
      <c r="G29" s="5"/>
      <c r="H29" s="5"/>
      <c r="I29" s="4"/>
      <c r="J29" s="6"/>
      <c r="K29" s="4" t="s">
        <v>0</v>
      </c>
      <c r="L29" s="4"/>
      <c r="M29" s="12"/>
      <c r="N29" s="4"/>
      <c r="O29" s="4"/>
      <c r="P29" s="4"/>
      <c r="Q29" s="12"/>
      <c r="R29" s="4"/>
      <c r="S29" s="4"/>
      <c r="T29" s="4"/>
      <c r="U29" s="7"/>
      <c r="V29" s="19">
        <f t="shared" si="1"/>
        <v>0</v>
      </c>
      <c r="W29" s="101"/>
    </row>
    <row r="30" spans="1:23" x14ac:dyDescent="0.2">
      <c r="A30" s="18"/>
      <c r="B30" s="4"/>
      <c r="C30" s="4"/>
      <c r="D30" s="5"/>
      <c r="E30" s="5"/>
      <c r="F30" s="8">
        <f t="shared" si="0"/>
        <v>0</v>
      </c>
      <c r="G30" s="5"/>
      <c r="H30" s="5"/>
      <c r="I30" s="4"/>
      <c r="J30" s="6"/>
      <c r="K30" s="4" t="s">
        <v>0</v>
      </c>
      <c r="L30" s="4"/>
      <c r="M30" s="12"/>
      <c r="N30" s="4"/>
      <c r="O30" s="4"/>
      <c r="P30" s="4"/>
      <c r="Q30" s="12"/>
      <c r="R30" s="4"/>
      <c r="S30" s="4"/>
      <c r="T30" s="4"/>
      <c r="U30" s="7"/>
      <c r="V30" s="19">
        <f t="shared" si="1"/>
        <v>0</v>
      </c>
      <c r="W30" s="101"/>
    </row>
    <row r="31" spans="1:23" x14ac:dyDescent="0.2">
      <c r="A31" s="18"/>
      <c r="B31" s="4"/>
      <c r="C31" s="4"/>
      <c r="D31" s="5"/>
      <c r="E31" s="5"/>
      <c r="F31" s="8">
        <f t="shared" si="0"/>
        <v>0</v>
      </c>
      <c r="G31" s="5"/>
      <c r="H31" s="5"/>
      <c r="I31" s="4"/>
      <c r="J31" s="6"/>
      <c r="K31" s="4" t="s">
        <v>0</v>
      </c>
      <c r="L31" s="4"/>
      <c r="M31" s="12"/>
      <c r="N31" s="4"/>
      <c r="O31" s="4"/>
      <c r="P31" s="4"/>
      <c r="Q31" s="12"/>
      <c r="R31" s="4"/>
      <c r="S31" s="4"/>
      <c r="T31" s="4"/>
      <c r="U31" s="7"/>
      <c r="V31" s="19">
        <f t="shared" si="1"/>
        <v>0</v>
      </c>
      <c r="W31" s="101"/>
    </row>
    <row r="32" spans="1:23" x14ac:dyDescent="0.2">
      <c r="A32" s="18"/>
      <c r="B32" s="4"/>
      <c r="C32" s="4"/>
      <c r="D32" s="5"/>
      <c r="E32" s="5"/>
      <c r="F32" s="8">
        <f t="shared" si="0"/>
        <v>0</v>
      </c>
      <c r="G32" s="5"/>
      <c r="H32" s="5"/>
      <c r="I32" s="4"/>
      <c r="J32" s="6"/>
      <c r="K32" s="4" t="s">
        <v>0</v>
      </c>
      <c r="L32" s="4"/>
      <c r="M32" s="12"/>
      <c r="N32" s="4"/>
      <c r="O32" s="4"/>
      <c r="P32" s="4"/>
      <c r="Q32" s="12"/>
      <c r="R32" s="4"/>
      <c r="S32" s="4"/>
      <c r="T32" s="4"/>
      <c r="U32" s="7"/>
      <c r="V32" s="19">
        <f t="shared" si="1"/>
        <v>0</v>
      </c>
      <c r="W32" s="101"/>
    </row>
    <row r="33" spans="1:23" x14ac:dyDescent="0.2">
      <c r="A33" s="20" t="s">
        <v>92</v>
      </c>
      <c r="B33" s="21" t="s">
        <v>1</v>
      </c>
      <c r="C33" s="21">
        <v>0</v>
      </c>
      <c r="D33" s="22">
        <v>400</v>
      </c>
      <c r="E33" s="22">
        <v>400</v>
      </c>
      <c r="F33" s="35">
        <f>D33+E33</f>
        <v>800</v>
      </c>
      <c r="G33" s="22">
        <v>90</v>
      </c>
      <c r="H33" s="22">
        <v>5000</v>
      </c>
      <c r="I33" s="21">
        <v>150</v>
      </c>
      <c r="J33" s="23">
        <v>1000</v>
      </c>
      <c r="K33" s="21" t="s">
        <v>0</v>
      </c>
      <c r="L33" s="21" t="s">
        <v>4</v>
      </c>
      <c r="M33" s="36">
        <v>0.55000000000000004</v>
      </c>
      <c r="N33" s="21" t="s">
        <v>17</v>
      </c>
      <c r="O33" s="21" t="s">
        <v>16</v>
      </c>
      <c r="P33" s="21" t="s">
        <v>5</v>
      </c>
      <c r="Q33" s="36">
        <v>0.5</v>
      </c>
      <c r="R33" s="21" t="s">
        <v>17</v>
      </c>
      <c r="S33" s="21" t="s">
        <v>16</v>
      </c>
      <c r="T33" s="21" t="s">
        <v>15</v>
      </c>
      <c r="U33" s="25" t="s">
        <v>179</v>
      </c>
      <c r="V33" s="26">
        <f>C33*H33/1000*J33/1000</f>
        <v>0</v>
      </c>
      <c r="W33" s="25" t="s">
        <v>93</v>
      </c>
    </row>
    <row r="34" spans="1:23" x14ac:dyDescent="0.2">
      <c r="A34" s="27"/>
      <c r="B34" s="28"/>
      <c r="C34" s="28"/>
      <c r="D34" s="29"/>
      <c r="E34" s="29"/>
      <c r="F34" s="37"/>
      <c r="G34" s="29"/>
      <c r="H34" s="29"/>
      <c r="I34" s="28"/>
      <c r="J34" s="28"/>
      <c r="K34" s="28"/>
      <c r="L34" s="28"/>
      <c r="M34" s="28"/>
      <c r="N34" s="28"/>
      <c r="O34" s="28"/>
      <c r="P34" s="28"/>
      <c r="Q34" s="28"/>
      <c r="R34" s="28"/>
      <c r="S34" s="28"/>
      <c r="T34" s="28"/>
      <c r="U34" s="38" t="s">
        <v>94</v>
      </c>
      <c r="V34" s="30">
        <f>SUBTOTAL(109,Table5[Skupaj
Q×L×M '[m2']])</f>
        <v>0</v>
      </c>
      <c r="W34" s="28"/>
    </row>
    <row r="35" spans="1:23" x14ac:dyDescent="0.2">
      <c r="A35" s="49"/>
      <c r="C35" s="51"/>
      <c r="U35" s="52"/>
      <c r="V35" s="53"/>
    </row>
    <row r="36" spans="1:23" x14ac:dyDescent="0.2">
      <c r="U36" s="52"/>
      <c r="V36" s="53"/>
    </row>
    <row r="37" spans="1:23" x14ac:dyDescent="0.2">
      <c r="U37" s="52"/>
      <c r="V37" s="53"/>
    </row>
    <row r="38" spans="1:23" ht="15" x14ac:dyDescent="0.25">
      <c r="A38" s="46" t="s">
        <v>57</v>
      </c>
      <c r="V38" s="54"/>
    </row>
    <row r="39" spans="1:23" ht="14.25" customHeight="1" x14ac:dyDescent="0.2"/>
    <row r="40" spans="1:23" ht="14.25" customHeight="1" x14ac:dyDescent="0.25">
      <c r="A40" s="45" t="s">
        <v>95</v>
      </c>
      <c r="K40" s="45" t="s">
        <v>168</v>
      </c>
      <c r="V40" s="54"/>
    </row>
    <row r="41" spans="1:23" ht="14.25" customHeight="1" x14ac:dyDescent="0.25">
      <c r="V41" s="54"/>
    </row>
    <row r="42" spans="1:23" ht="14.25" customHeight="1" x14ac:dyDescent="0.25">
      <c r="A42" s="45" t="s">
        <v>142</v>
      </c>
      <c r="V42" s="54"/>
    </row>
    <row r="43" spans="1:23" ht="14.25" customHeight="1" x14ac:dyDescent="0.25">
      <c r="A43" s="45" t="s">
        <v>96</v>
      </c>
      <c r="K43" s="125"/>
      <c r="L43" s="125"/>
      <c r="M43" s="52"/>
      <c r="V43" s="54"/>
    </row>
    <row r="44" spans="1:23" ht="14.25" customHeight="1" x14ac:dyDescent="0.25">
      <c r="K44" s="125"/>
      <c r="L44" s="125"/>
      <c r="M44" s="52"/>
      <c r="V44" s="54"/>
    </row>
    <row r="45" spans="1:23" ht="14.25" customHeight="1" x14ac:dyDescent="0.25">
      <c r="B45" s="47" t="s">
        <v>59</v>
      </c>
      <c r="C45" s="45" t="s">
        <v>60</v>
      </c>
      <c r="M45" s="52"/>
      <c r="V45" s="54"/>
    </row>
    <row r="46" spans="1:23" ht="14.25" customHeight="1" x14ac:dyDescent="0.25">
      <c r="B46" s="7" t="s">
        <v>61</v>
      </c>
      <c r="C46" s="55" t="s">
        <v>173</v>
      </c>
      <c r="D46" s="55"/>
      <c r="E46" s="55"/>
      <c r="V46" s="54"/>
    </row>
    <row r="47" spans="1:23" ht="14.25" customHeight="1" x14ac:dyDescent="0.25">
      <c r="B47" s="56" t="s">
        <v>61</v>
      </c>
      <c r="C47" s="57" t="s">
        <v>62</v>
      </c>
      <c r="D47" s="57"/>
      <c r="E47" s="57"/>
      <c r="V47" s="54"/>
    </row>
    <row r="48" spans="1:23" ht="14.25" customHeight="1" x14ac:dyDescent="0.25">
      <c r="B48" s="58" t="s">
        <v>61</v>
      </c>
      <c r="C48" s="59" t="s">
        <v>174</v>
      </c>
      <c r="D48" s="59"/>
      <c r="E48" s="59"/>
      <c r="V48" s="54"/>
    </row>
    <row r="49" spans="1:22" ht="14.25" customHeight="1" x14ac:dyDescent="0.25">
      <c r="B49" s="60" t="s">
        <v>63</v>
      </c>
      <c r="C49" s="61" t="s">
        <v>141</v>
      </c>
      <c r="D49" s="61"/>
      <c r="E49" s="61"/>
      <c r="V49" s="54"/>
    </row>
    <row r="50" spans="1:22" ht="14.25" customHeight="1" x14ac:dyDescent="0.25">
      <c r="K50" s="129" t="s">
        <v>167</v>
      </c>
      <c r="V50" s="54"/>
    </row>
    <row r="51" spans="1:22" ht="15" x14ac:dyDescent="0.25">
      <c r="V51" s="54"/>
    </row>
    <row r="52" spans="1:22" ht="15" x14ac:dyDescent="0.25">
      <c r="A52" s="46" t="s">
        <v>97</v>
      </c>
      <c r="V52" s="54"/>
    </row>
    <row r="54" spans="1:22" ht="15" x14ac:dyDescent="0.25">
      <c r="B54" s="62" t="s">
        <v>2</v>
      </c>
      <c r="V54" s="54"/>
    </row>
    <row r="55" spans="1:22" x14ac:dyDescent="0.2">
      <c r="B55" s="62" t="s">
        <v>19</v>
      </c>
    </row>
    <row r="56" spans="1:22" x14ac:dyDescent="0.2">
      <c r="B56" s="62" t="s">
        <v>3</v>
      </c>
    </row>
    <row r="58" spans="1:22" x14ac:dyDescent="0.2">
      <c r="B58" s="62" t="s">
        <v>14</v>
      </c>
    </row>
    <row r="59" spans="1:22" x14ac:dyDescent="0.2">
      <c r="B59" s="62"/>
    </row>
    <row r="60" spans="1:22" x14ac:dyDescent="0.2">
      <c r="B60" s="62"/>
    </row>
    <row r="61" spans="1:22" ht="15" x14ac:dyDescent="0.25">
      <c r="A61" s="63" t="s">
        <v>192</v>
      </c>
      <c r="B61" s="64"/>
      <c r="C61" s="64"/>
      <c r="D61" s="64"/>
      <c r="E61" s="64"/>
    </row>
    <row r="62" spans="1:22" x14ac:dyDescent="0.2">
      <c r="A62" s="64"/>
      <c r="B62" s="64"/>
      <c r="C62" s="64"/>
      <c r="D62" s="64"/>
      <c r="E62" s="64"/>
    </row>
    <row r="63" spans="1:22" x14ac:dyDescent="0.2">
      <c r="A63" s="64" t="s">
        <v>188</v>
      </c>
      <c r="C63" s="64"/>
      <c r="D63" s="64"/>
      <c r="E63" s="64"/>
      <c r="F63" s="64"/>
    </row>
    <row r="65" spans="2:6" x14ac:dyDescent="0.2">
      <c r="B65" s="65" t="s">
        <v>6</v>
      </c>
      <c r="C65" s="65" t="s">
        <v>7</v>
      </c>
      <c r="D65" s="65" t="s">
        <v>8</v>
      </c>
      <c r="E65" s="65" t="s">
        <v>11</v>
      </c>
      <c r="F65" s="65" t="s">
        <v>12</v>
      </c>
    </row>
    <row r="66" spans="2:6" x14ac:dyDescent="0.2">
      <c r="B66" s="66">
        <v>150</v>
      </c>
      <c r="C66" s="66">
        <v>400</v>
      </c>
      <c r="D66" s="66">
        <v>400</v>
      </c>
      <c r="E66" s="8">
        <f t="shared" ref="E66" si="2">C66+D66</f>
        <v>800</v>
      </c>
      <c r="F66" s="66">
        <v>1000</v>
      </c>
    </row>
    <row r="67" spans="2:6" x14ac:dyDescent="0.2">
      <c r="B67" s="67" t="s">
        <v>9</v>
      </c>
      <c r="C67" s="67">
        <f>$B$66+150</f>
        <v>300</v>
      </c>
      <c r="D67" s="67">
        <f>$B$66+150</f>
        <v>300</v>
      </c>
      <c r="E67" s="67">
        <f>C67+D67</f>
        <v>600</v>
      </c>
    </row>
    <row r="68" spans="2:6" x14ac:dyDescent="0.2">
      <c r="B68" s="67" t="s">
        <v>100</v>
      </c>
      <c r="C68" s="67">
        <f>E68-C67</f>
        <v>640</v>
      </c>
      <c r="D68" s="67">
        <f>E68-D67</f>
        <v>640</v>
      </c>
      <c r="E68" s="67">
        <f>$F$66-F68</f>
        <v>940</v>
      </c>
      <c r="F68" s="51">
        <v>60</v>
      </c>
    </row>
    <row r="69" spans="2:6" x14ac:dyDescent="0.2">
      <c r="B69" s="67"/>
      <c r="C69" s="67"/>
      <c r="D69" s="67"/>
      <c r="E69" s="67"/>
    </row>
    <row r="70" spans="2:6" x14ac:dyDescent="0.2">
      <c r="C70" s="70">
        <f>C67</f>
        <v>300</v>
      </c>
      <c r="D70" s="70">
        <f>D67</f>
        <v>300</v>
      </c>
      <c r="E70" s="70">
        <f t="shared" ref="E70:E71" si="3">C70+D70</f>
        <v>600</v>
      </c>
    </row>
    <row r="71" spans="2:6" x14ac:dyDescent="0.2">
      <c r="C71" s="70">
        <f>C67</f>
        <v>300</v>
      </c>
      <c r="D71" s="70">
        <f>D68</f>
        <v>640</v>
      </c>
      <c r="E71" s="70">
        <f t="shared" si="3"/>
        <v>940</v>
      </c>
    </row>
    <row r="72" spans="2:6" x14ac:dyDescent="0.2">
      <c r="C72" s="70">
        <f>C68</f>
        <v>640</v>
      </c>
      <c r="D72" s="70">
        <f>D67</f>
        <v>300</v>
      </c>
      <c r="E72" s="70">
        <f>C72+D72</f>
        <v>940</v>
      </c>
    </row>
    <row r="73" spans="2:6" x14ac:dyDescent="0.2">
      <c r="C73" s="70">
        <f>C67</f>
        <v>300</v>
      </c>
      <c r="D73" s="70">
        <f>D67</f>
        <v>300</v>
      </c>
      <c r="E73" s="70">
        <f>C73+D73</f>
        <v>600</v>
      </c>
    </row>
  </sheetData>
  <sheetProtection sheet="1" insertRows="0" deleteRows="0"/>
  <dataConsolidate/>
  <mergeCells count="7">
    <mergeCell ref="O15:Q18"/>
    <mergeCell ref="Q21:T21"/>
    <mergeCell ref="A21:C21"/>
    <mergeCell ref="D21:G21"/>
    <mergeCell ref="H21:J21"/>
    <mergeCell ref="K21:L21"/>
    <mergeCell ref="M21:P21"/>
  </mergeCells>
  <conditionalFormatting sqref="A24:U33">
    <cfRule type="expression" dxfId="59" priority="2">
      <formula>OR(A24="")</formula>
    </cfRule>
  </conditionalFormatting>
  <conditionalFormatting sqref="B66">
    <cfRule type="expression" dxfId="58" priority="29">
      <formula>NOT(OR(B66=50,B66=60,B66=80,B66=100,B66=120,B66=133,B66=150))</formula>
    </cfRule>
  </conditionalFormatting>
  <conditionalFormatting sqref="C24:C33">
    <cfRule type="cellIs" dxfId="57" priority="23" operator="lessThan">
      <formula>0</formula>
    </cfRule>
  </conditionalFormatting>
  <conditionalFormatting sqref="C66">
    <cfRule type="expression" dxfId="56" priority="28">
      <formula>NOT(AND(C66&gt;=B66+150,C66&lt;=F66-60-B66-150,E66&lt;=F66-60))</formula>
    </cfRule>
  </conditionalFormatting>
  <conditionalFormatting sqref="D24:D33">
    <cfRule type="expression" dxfId="55" priority="31">
      <formula>NOT(AND(D24&gt;=I24+150,D24&lt;=J24-60-I24-150,F24&lt;=J24-60,I24&gt;0,J24&gt;0))</formula>
    </cfRule>
  </conditionalFormatting>
  <conditionalFormatting sqref="D66">
    <cfRule type="expression" dxfId="54" priority="27">
      <formula>NOT(AND(D66&gt;=B66+150,D66&lt;=F66-60-B66-150,E66&lt;=F66-60))</formula>
    </cfRule>
  </conditionalFormatting>
  <conditionalFormatting sqref="E24:E33">
    <cfRule type="expression" dxfId="53" priority="30">
      <formula>NOT(AND(E24&gt;=I24+150,E24&lt;=J24-60-I24-150,F24&lt;=J24-60,I24&gt;0,J24&gt;0))</formula>
    </cfRule>
  </conditionalFormatting>
  <conditionalFormatting sqref="E66">
    <cfRule type="expression" dxfId="52" priority="26">
      <formula>NOT(AND(E66&gt;=2*(B66+150),E66&lt;=F66-60))</formula>
    </cfRule>
  </conditionalFormatting>
  <conditionalFormatting sqref="F24:F33">
    <cfRule type="expression" dxfId="51" priority="24">
      <formula>NOT(OR(AND(F24&gt;=2*(I24+150),F24&lt;=J24-60,D24&gt;0,E24&gt;0),F24=0))</formula>
    </cfRule>
  </conditionalFormatting>
  <conditionalFormatting sqref="F66">
    <cfRule type="cellIs" dxfId="50" priority="25" operator="notBetween">
      <formula>600</formula>
      <formula>1200</formula>
    </cfRule>
  </conditionalFormatting>
  <conditionalFormatting sqref="G24:G33">
    <cfRule type="cellIs" dxfId="49" priority="22" operator="notBetween">
      <formula>75</formula>
      <formula>175</formula>
    </cfRule>
  </conditionalFormatting>
  <conditionalFormatting sqref="H24:H33">
    <cfRule type="cellIs" dxfId="48" priority="20" operator="lessThan">
      <formula>2000</formula>
    </cfRule>
    <cfRule type="cellIs" dxfId="47" priority="21" operator="notBetween">
      <formula>2000</formula>
      <formula>10000</formula>
    </cfRule>
  </conditionalFormatting>
  <conditionalFormatting sqref="I24:I33">
    <cfRule type="expression" dxfId="46" priority="6">
      <formula>AND(OR(D24&gt;0,E24&gt;0),I24=0)</formula>
    </cfRule>
    <cfRule type="expression" dxfId="45" priority="13">
      <formula>OR(AND(L24="Power T",OR(I24=220)))</formula>
    </cfRule>
    <cfRule type="expression" dxfId="44" priority="14">
      <formula>OR(AND(L24="Power T",OR(I24=50)),AND(L24="Power S",OR(I24=220,I24=250)),AND(L24="Perform R",OR(I24=50,I24=220,I24=250)),AND(L24="Perform C",OR(I24=220,I24=250)))</formula>
    </cfRule>
    <cfRule type="expression" dxfId="43" priority="15">
      <formula>NOT(OR(I24=50,I24=60,I24=80,I24=100,I24=120,I24=133,I24=150,I24=172,I24=200,I24=220,I24=240,I24=250))</formula>
    </cfRule>
  </conditionalFormatting>
  <conditionalFormatting sqref="J24:J33">
    <cfRule type="expression" dxfId="42" priority="5">
      <formula>AND(OR(D24&gt;0,E24&gt;0),J24=0)</formula>
    </cfRule>
    <cfRule type="cellIs" dxfId="41" priority="35" operator="notBetween">
      <formula>600</formula>
      <formula>1200</formula>
    </cfRule>
  </conditionalFormatting>
  <conditionalFormatting sqref="K24:K33">
    <cfRule type="expression" dxfId="40" priority="11">
      <formula>NOT(OR(K24="FTV",K24=""))</formula>
    </cfRule>
  </conditionalFormatting>
  <conditionalFormatting sqref="L24:L33">
    <cfRule type="expression" dxfId="39" priority="8">
      <formula>OR(AND(L24="Power T",OR(I24=220)))</formula>
    </cfRule>
    <cfRule type="expression" dxfId="38" priority="9">
      <formula>OR(AND(L24="Power T",OR(I24=50)),AND(L24="Power S",OR(I24=220,I24=250)),AND(L24="Perform R",OR(I24=50,I24=220,I24=250)),AND(L24="Perform C",OR(I24=220,I24=250)))</formula>
    </cfRule>
    <cfRule type="expression" dxfId="37" priority="10">
      <formula>NOT(OR(L24="Power T",L24="Power S",L24="Perform R",L24="Perform C"))</formula>
    </cfRule>
  </conditionalFormatting>
  <conditionalFormatting sqref="N24:N33 R24:R33">
    <cfRule type="expression" dxfId="35" priority="19">
      <formula>NOT(OR(N24="SP 25",N24="SP 25",N24="PVDF 25",N24="PVDF 35",N24="PUR 50",N24="PVCF 150",N24="HPS 200",N24="PRISMA",N24="PRISMA ELEMENTS",N24="Inox 304",N24="Inox 316L",N24="Inox 316"))</formula>
    </cfRule>
  </conditionalFormatting>
  <conditionalFormatting sqref="P24:P33">
    <cfRule type="expression" dxfId="34" priority="33">
      <formula>NOT(OR(P24="M",P24="M8"))</formula>
    </cfRule>
  </conditionalFormatting>
  <conditionalFormatting sqref="T24:T33">
    <cfRule type="expression" dxfId="32" priority="32">
      <formula>NOT(OR(T24="S",T24="V",T24="V2",T24="G",T24="M2"))</formula>
    </cfRule>
  </conditionalFormatting>
  <conditionalFormatting sqref="W33">
    <cfRule type="expression" dxfId="31" priority="1">
      <formula>OR(W33="")</formula>
    </cfRule>
  </conditionalFormatting>
  <dataValidations count="16">
    <dataValidation type="whole" errorStyle="information" allowBlank="1" errorTitle="Wrong length" error="Insert length (whole number)_x000a_2000 to 8000 mm" sqref="H30:H32 H25:H28" xr:uid="{CECEC377-AF21-4BD3-95DE-9CED3C427997}">
      <formula1>2000</formula1>
      <formula2>8000</formula2>
    </dataValidation>
    <dataValidation type="whole" allowBlank="1" showInputMessage="1" showErrorMessage="1" sqref="F66" xr:uid="{5062C962-1C54-44F1-BA9A-3BA2AA82228A}">
      <formula1>600</formula1>
      <formula2>1200</formula2>
    </dataValidation>
    <dataValidation type="list" allowBlank="1" sqref="B66 I24:I33" xr:uid="{8C365039-8256-4AD6-8842-DFE7F5E4CFCB}">
      <formula1>"50,60,80,100,120,133,150,172,200,220,240,250"</formula1>
    </dataValidation>
    <dataValidation type="whole" errorStyle="information" allowBlank="1" errorTitle="Wrong length" error="Insert length (whole number)_x000a_2000 to 8000 mm" sqref="H24 H33 H29" xr:uid="{00AF6DBD-AB07-4868-A624-FB6E30739AD0}">
      <formula1>2000</formula1>
      <formula2>10000</formula2>
    </dataValidation>
    <dataValidation type="whole" errorStyle="information" allowBlank="1" errorTitle="wrong" sqref="G24:G33" xr:uid="{85459F3B-405F-4BB0-9ABA-F047A712136A}">
      <formula1>75</formula1>
      <formula2>175</formula2>
    </dataValidation>
    <dataValidation type="list" allowBlank="1" sqref="T24:T33" xr:uid="{4314CF4C-4942-4A09-ADDA-2387CE362695}">
      <formula1>"S,V,V2,G,M2"</formula1>
    </dataValidation>
    <dataValidation type="list" allowBlank="1" sqref="P24:P33" xr:uid="{9D21B1EA-9CAB-4394-96D5-EF60949C8CAC}">
      <formula1>"M,M8"</formula1>
    </dataValidation>
    <dataValidation type="list" allowBlank="1" sqref="L24:L33" xr:uid="{FB71AE83-35ED-43B3-A636-FF4EA6B7632C}">
      <formula1>"Power T,Power S,Perform R,Perform C"</formula1>
    </dataValidation>
    <dataValidation type="whole" errorStyle="information" allowBlank="1" errorTitle="Wrong module" error="Insert module M [mm] (whole number):_x000a_600 mm to 1200 mm_x000a_1000 mm standard module_x000a_1200 mm standard module" sqref="J24:J33" xr:uid="{34E1A6B0-91A4-4CFA-AF69-F040B6EE412A}">
      <formula1>600</formula1>
      <formula2>1200</formula2>
    </dataValidation>
    <dataValidation type="custom" errorStyle="information" allowBlank="1" errorTitle="wrong" sqref="D24:D33" xr:uid="{5AC003EC-EB28-4557-9227-DDDF169D5E21}">
      <formula1>AND(D24&gt;=I24+150,D24&lt;=J24-60-I24-150)</formula1>
    </dataValidation>
    <dataValidation type="custom" errorStyle="information" allowBlank="1" errorTitle="wrong" sqref="E24:E33" xr:uid="{9C418ECF-E6BC-4B1F-9E70-EA918E34B5AF}">
      <formula1>AND(E24&gt;=I24+150,E24&lt;=J24-60-I24-150)</formula1>
    </dataValidation>
    <dataValidation type="custom" errorStyle="information" allowBlank="1" errorTitle="wrong" sqref="F24:F33" xr:uid="{71E1DC6E-BF78-42DF-84A0-BBC16AA88538}">
      <formula1>AND(F24&gt;=2*(I24+150),F24&lt;=J24-60)</formula1>
    </dataValidation>
    <dataValidation type="whole" operator="greaterThanOrEqual" allowBlank="1" sqref="C24:C33" xr:uid="{6C0195CD-E5D5-410C-BBE4-B122409093CC}">
      <formula1>0</formula1>
    </dataValidation>
    <dataValidation type="list" allowBlank="1" sqref="N24:N33 R24:R33" xr:uid="{F3FC3FB0-B201-494C-8AF4-80CAF9A22468}">
      <formula1>"SP 25,SP 25,PVDF 25,PVDF 35,PUR 50,PVCF 150,HPS 200,PRISMA,PRISMA ELEMENTS,Inox 304,Inox 316L,Inox 316"</formula1>
    </dataValidation>
    <dataValidation type="list" allowBlank="1" sqref="K24:K32" xr:uid="{9BCA0F70-00D5-4954-B8F1-6766AE126E62}">
      <formula1>"FTV"</formula1>
    </dataValidation>
    <dataValidation type="list" allowBlank="1" showInputMessage="1" showErrorMessage="1" sqref="W24:W33" xr:uid="{D2C87536-63CD-49F6-903F-3EA75EC5EB8C}">
      <formula1>"Priority A, Priority B, Priority C"</formula1>
    </dataValidation>
  </dataValidations>
  <pageMargins left="0.39370078740157483" right="0.39370078740157483" top="0.39370078740157483" bottom="0.39370078740157483" header="0.31496062992125984" footer="0.31496062992125984"/>
  <pageSetup paperSize="9" scale="47" pageOrder="overThenDown" orientation="landscape" r:id="rId1"/>
  <ignoredErrors>
    <ignoredError sqref="A2:B2 A41:XFD41 B40:J40 L40:XFD40 A49 B43:J43 N43:XFD43 A44:J44 N44:XFD44 A45 N45:XFD45 A53:XFD53 A51:J51 L51:XFD51 A50:J50 L50:XFD50 A4:XFD4 A3:B3 D3 F3:XFD3 A57:XFD57 A54 C54:XFD54 A55 C55:XFD55 A56 C56:XFD56 A59:XFD60 A58 C58:XFD58 A39:XFD39 B38:XFD38 D45:J45 A46 D46:XFD46 A47 D47:XFD47 A48 D48:XFD48 D49:XFD49 B42:XFD42 A1:B1 D1:XFD1 A10:XFD11 B5:XFD5 B6:XFD6 B7:XFD7 B8:XFD8 B9:XFD9 A16:XFD16 B12:XFD12 B13:XFD13 B14:XFD14 A18:XFD20 B17:XFD17 A22:XFD22 B21:C21 I21:J21 L21 A35:XFD37 N21:P21 R21:T21 X21:XFD21 X23:XFD23 A24:J24 L24:XFD24 A25:J25 L25:XFD25 A26:J26 L26:XFD26 A27:J27 L27:XFD27 A28:J28 L28:XFD28 A29:J29 L29:XFD29 A30:J30 L30:XFD30 A31:J31 L31:XFD31 A32:J32 L32:XFD32 C33:J33 M33 Q33 V33 X33:XFD33 A34:T34 V34:XFD34 B52:XFD52 E21:G21 A66:XFD66 A65 G65:XFD65 A69:XFD1048576 A67 C67:XFD67 A68 C68:XFD68 A64:XFD64 B63:XFD63 D2:XFD2 A62:XFD62 B61:XFD61 A15:N15 P15:XFD15" unlockedFormula="1"/>
  </ignoredErrors>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8" id="{00000000-000E-0000-0600-000010000000}">
            <xm:f>COUNTIF(List_Values!$A$2:$A$11,M24)=0</xm:f>
            <x14:dxf>
              <fill>
                <patternFill patternType="solid">
                  <bgColor rgb="FFFFC7CE"/>
                </patternFill>
              </fill>
            </x14:dxf>
          </x14:cfRule>
          <xm:sqref>M24:M33</xm:sqref>
        </x14:conditionalFormatting>
        <x14:conditionalFormatting xmlns:xm="http://schemas.microsoft.com/office/excel/2006/main">
          <x14:cfRule type="expression" priority="3" id="{522C89AA-D708-4640-8499-F827021816AD}">
            <xm:f>COUNTIF(List_Values!$A$2:$A$11,Q24)=0</xm:f>
            <x14:dxf>
              <fill>
                <patternFill>
                  <bgColor rgb="FFFFC7CE"/>
                </patternFill>
              </fill>
            </x14:dxf>
          </x14:cfRule>
          <xm:sqref>Q24:Q33</xm:sqref>
        </x14:conditionalFormatting>
      </x14:conditionalFormattings>
    </ext>
    <ext xmlns:x14="http://schemas.microsoft.com/office/spreadsheetml/2009/9/main" uri="{CCE6A557-97BC-4b89-ADB6-D9C93CAAB3DF}">
      <x14:dataValidations xmlns:xm="http://schemas.microsoft.com/office/excel/2006/main" count="1">
        <x14:dataValidation type="list" allowBlank="1" xr:uid="{B7C8629A-081A-4443-8136-3E7B78DD9D9F}">
          <x14:formula1>
            <xm:f>List_Values!$A$2:$A$11</xm:f>
          </x14:formula1>
          <xm:sqref>Q24:Q33 M24:M33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60692B-73F5-4F06-BECE-90EC37CD9FA4}">
  <sheetPr codeName="Sheet7"/>
  <dimension ref="A1:Y67"/>
  <sheetViews>
    <sheetView showGridLines="0" zoomScaleNormal="100" zoomScaleSheetLayoutView="70" workbookViewId="0">
      <selection activeCell="C3" sqref="C3"/>
    </sheetView>
  </sheetViews>
  <sheetFormatPr defaultRowHeight="14.25" x14ac:dyDescent="0.2"/>
  <cols>
    <col min="1" max="1" width="17.625" style="45" customWidth="1"/>
    <col min="2" max="2" width="14.625" style="45" customWidth="1"/>
    <col min="3" max="12" width="10.625" style="45" customWidth="1"/>
    <col min="13" max="13" width="12" style="45" customWidth="1"/>
    <col min="14" max="14" width="11.375" style="45" customWidth="1"/>
    <col min="15" max="15" width="10.625" style="45" customWidth="1"/>
    <col min="16" max="17" width="12.625" style="45" customWidth="1"/>
    <col min="18" max="19" width="10.625" style="45" customWidth="1"/>
    <col min="20" max="21" width="12.625" style="45" customWidth="1"/>
    <col min="22" max="22" width="10.625" style="45" customWidth="1"/>
    <col min="23" max="23" width="24.625" style="45" customWidth="1"/>
    <col min="24" max="24" width="10.625" style="45" customWidth="1"/>
    <col min="25" max="16384" width="9" style="45"/>
  </cols>
  <sheetData>
    <row r="1" spans="1:19" s="72" customFormat="1" ht="15.75" x14ac:dyDescent="0.25">
      <c r="B1" s="73"/>
      <c r="C1" s="74" t="s">
        <v>176</v>
      </c>
    </row>
    <row r="2" spans="1:19" s="72" customFormat="1" ht="26.25" x14ac:dyDescent="0.4">
      <c r="C2" s="76" t="s">
        <v>193</v>
      </c>
    </row>
    <row r="3" spans="1:19" s="72" customFormat="1" ht="15.75" x14ac:dyDescent="0.25">
      <c r="C3" s="77" t="s">
        <v>55</v>
      </c>
      <c r="D3" s="78" t="str" cm="1">
        <f t="array" ref="D3">LOOKUP(2,1/(Updates!A:A&lt;&gt;""),Updates!A:A)</f>
        <v>1.4</v>
      </c>
      <c r="E3" s="89" t="s">
        <v>139</v>
      </c>
      <c r="F3" s="75"/>
    </row>
    <row r="4" spans="1:19" s="72" customFormat="1" x14ac:dyDescent="0.2"/>
    <row r="5" spans="1:19" ht="15" x14ac:dyDescent="0.25">
      <c r="A5" s="79" t="s">
        <v>66</v>
      </c>
      <c r="B5" s="80" t="str">
        <f>IF('FTV Panel'!B5=0,"",'FTV Panel'!B5)</f>
        <v/>
      </c>
      <c r="C5" s="81"/>
    </row>
    <row r="6" spans="1:19" ht="15" x14ac:dyDescent="0.25">
      <c r="A6" s="79" t="s">
        <v>67</v>
      </c>
      <c r="B6" s="80" t="str">
        <f>IF('FTV Panel'!B6=0,"",'FTV Panel'!B6)</f>
        <v/>
      </c>
      <c r="C6" s="81"/>
    </row>
    <row r="7" spans="1:19" ht="15" x14ac:dyDescent="0.25">
      <c r="A7" s="79" t="s">
        <v>68</v>
      </c>
      <c r="B7" s="80" t="str">
        <f>IF('FTV Panel'!B7=0,"",'FTV Panel'!B7)</f>
        <v/>
      </c>
      <c r="C7" s="81"/>
    </row>
    <row r="8" spans="1:19" ht="15" x14ac:dyDescent="0.25">
      <c r="A8" s="79" t="s">
        <v>69</v>
      </c>
      <c r="B8" s="80" t="str">
        <f>IF('FTV Panel'!B8=0,"",'FTV Panel'!B8)</f>
        <v/>
      </c>
      <c r="C8" s="81"/>
    </row>
    <row r="9" spans="1:19" ht="15" x14ac:dyDescent="0.25">
      <c r="A9" s="79" t="s">
        <v>177</v>
      </c>
      <c r="B9" s="80" t="str">
        <f>IF('FTV Panel'!B9=0,"",'FTV Panel'!B9)</f>
        <v/>
      </c>
      <c r="C9" s="81"/>
    </row>
    <row r="12" spans="1:19" ht="15" x14ac:dyDescent="0.25">
      <c r="A12" s="79" t="s">
        <v>144</v>
      </c>
      <c r="B12" s="80" t="str">
        <f>IF('FTV Panel'!B12=0,"",'FTV Panel'!B12)</f>
        <v/>
      </c>
      <c r="C12" s="81"/>
    </row>
    <row r="13" spans="1:19" x14ac:dyDescent="0.25">
      <c r="A13" s="79" t="s">
        <v>70</v>
      </c>
      <c r="B13" s="80" t="str">
        <f>IF('FTV Panel'!B13=0,"",'FTV Panel'!B13)</f>
        <v/>
      </c>
      <c r="C13" s="81"/>
      <c r="M13" s="49"/>
      <c r="Q13" s="49"/>
    </row>
    <row r="14" spans="1:19" ht="15" x14ac:dyDescent="0.25">
      <c r="A14" s="79" t="s">
        <v>53</v>
      </c>
      <c r="B14" s="80" t="str">
        <f>IF('FTV Panel'!B14=0,"",'FTV Panel'!B14)</f>
        <v/>
      </c>
      <c r="C14" s="81"/>
    </row>
    <row r="15" spans="1:19" x14ac:dyDescent="0.2">
      <c r="Q15" s="137" t="s">
        <v>200</v>
      </c>
      <c r="R15" s="137"/>
      <c r="S15" s="137"/>
    </row>
    <row r="16" spans="1:19" x14ac:dyDescent="0.2">
      <c r="Q16" s="137"/>
      <c r="R16" s="137"/>
      <c r="S16" s="137"/>
    </row>
    <row r="17" spans="1:25" ht="15" x14ac:dyDescent="0.25">
      <c r="A17" s="79" t="s">
        <v>71</v>
      </c>
      <c r="B17" s="80" t="str">
        <f>IF('FTV Panel'!B17=0,"",'FTV Panel'!B17)</f>
        <v/>
      </c>
      <c r="C17" s="81"/>
      <c r="Q17" s="137"/>
      <c r="R17" s="137"/>
      <c r="S17" s="137"/>
    </row>
    <row r="18" spans="1:25" x14ac:dyDescent="0.2">
      <c r="Q18" s="137"/>
      <c r="R18" s="137"/>
      <c r="S18" s="137"/>
    </row>
    <row r="21" spans="1:25" s="72" customFormat="1" ht="15.75" customHeight="1" x14ac:dyDescent="0.2">
      <c r="A21" s="136" t="s">
        <v>72</v>
      </c>
      <c r="B21" s="136"/>
      <c r="C21" s="136"/>
      <c r="D21" s="133" t="s">
        <v>148</v>
      </c>
      <c r="E21" s="134"/>
      <c r="F21" s="134"/>
      <c r="G21" s="134"/>
      <c r="H21" s="134"/>
      <c r="I21" s="135"/>
      <c r="J21" s="136" t="s">
        <v>73</v>
      </c>
      <c r="K21" s="136"/>
      <c r="L21" s="136"/>
      <c r="M21" s="136" t="s">
        <v>74</v>
      </c>
      <c r="N21" s="136"/>
      <c r="O21" s="133" t="s">
        <v>145</v>
      </c>
      <c r="P21" s="134"/>
      <c r="Q21" s="134"/>
      <c r="R21" s="135"/>
      <c r="S21" s="133" t="s">
        <v>146</v>
      </c>
      <c r="T21" s="134"/>
      <c r="U21" s="134"/>
      <c r="V21" s="135"/>
      <c r="W21" s="83" t="s">
        <v>75</v>
      </c>
      <c r="X21" s="83" t="s">
        <v>76</v>
      </c>
      <c r="Y21" s="83" t="s">
        <v>77</v>
      </c>
    </row>
    <row r="22" spans="1:25" ht="3" customHeight="1" x14ac:dyDescent="0.25">
      <c r="A22" s="50"/>
      <c r="B22" s="50"/>
      <c r="C22" s="50"/>
      <c r="D22" s="50"/>
      <c r="E22" s="50"/>
      <c r="F22" s="50"/>
      <c r="G22" s="50"/>
      <c r="H22" s="50"/>
      <c r="I22" s="50"/>
      <c r="J22" s="50"/>
      <c r="K22" s="50"/>
      <c r="L22" s="50"/>
      <c r="M22" s="50"/>
      <c r="N22" s="50"/>
      <c r="O22" s="50"/>
      <c r="P22" s="50"/>
      <c r="Q22" s="50"/>
      <c r="R22" s="50"/>
      <c r="S22" s="50"/>
      <c r="T22" s="50"/>
      <c r="U22" s="50"/>
      <c r="V22" s="50"/>
      <c r="W22" s="50"/>
      <c r="X22" s="50"/>
      <c r="Y22" s="103"/>
    </row>
    <row r="23" spans="1:25" s="72" customFormat="1" ht="45" x14ac:dyDescent="0.2">
      <c r="A23" s="84" t="s">
        <v>78</v>
      </c>
      <c r="B23" s="85" t="s">
        <v>79</v>
      </c>
      <c r="C23" s="85" t="s">
        <v>147</v>
      </c>
      <c r="D23" s="85" t="s">
        <v>7</v>
      </c>
      <c r="E23" s="85" t="s">
        <v>8</v>
      </c>
      <c r="F23" s="85" t="s">
        <v>10</v>
      </c>
      <c r="G23" s="85" t="s">
        <v>105</v>
      </c>
      <c r="H23" s="85" t="s">
        <v>101</v>
      </c>
      <c r="I23" s="85" t="s">
        <v>102</v>
      </c>
      <c r="J23" s="85" t="s">
        <v>80</v>
      </c>
      <c r="K23" s="85" t="s">
        <v>81</v>
      </c>
      <c r="L23" s="85" t="s">
        <v>82</v>
      </c>
      <c r="M23" s="85" t="s">
        <v>74</v>
      </c>
      <c r="N23" s="85" t="s">
        <v>178</v>
      </c>
      <c r="O23" s="85" t="s">
        <v>83</v>
      </c>
      <c r="P23" s="85" t="s">
        <v>84</v>
      </c>
      <c r="Q23" s="85" t="s">
        <v>85</v>
      </c>
      <c r="R23" s="85" t="s">
        <v>86</v>
      </c>
      <c r="S23" s="85" t="s">
        <v>87</v>
      </c>
      <c r="T23" s="85" t="s">
        <v>88</v>
      </c>
      <c r="U23" s="85" t="s">
        <v>89</v>
      </c>
      <c r="V23" s="85" t="s">
        <v>90</v>
      </c>
      <c r="W23" s="85" t="s">
        <v>75</v>
      </c>
      <c r="X23" s="86" t="s">
        <v>91</v>
      </c>
      <c r="Y23" s="85" t="s">
        <v>77</v>
      </c>
    </row>
    <row r="24" spans="1:25" x14ac:dyDescent="0.2">
      <c r="A24" s="18"/>
      <c r="B24" s="4"/>
      <c r="C24" s="4"/>
      <c r="D24" s="5"/>
      <c r="E24" s="5"/>
      <c r="F24" s="5"/>
      <c r="G24" s="8">
        <f>D24+E24+F24</f>
        <v>0</v>
      </c>
      <c r="H24" s="5"/>
      <c r="I24" s="5"/>
      <c r="J24" s="5"/>
      <c r="K24" s="4"/>
      <c r="L24" s="6"/>
      <c r="M24" s="4" t="s">
        <v>0</v>
      </c>
      <c r="N24" s="4"/>
      <c r="O24" s="12"/>
      <c r="P24" s="4"/>
      <c r="Q24" s="4"/>
      <c r="R24" s="4"/>
      <c r="S24" s="12"/>
      <c r="T24" s="4"/>
      <c r="U24" s="4"/>
      <c r="V24" s="4"/>
      <c r="W24" s="7"/>
      <c r="X24" s="19">
        <f>C24*J24/1000*L24/1000</f>
        <v>0</v>
      </c>
      <c r="Y24" s="101"/>
    </row>
    <row r="25" spans="1:25" x14ac:dyDescent="0.2">
      <c r="A25" s="18"/>
      <c r="B25" s="4"/>
      <c r="C25" s="4"/>
      <c r="D25" s="5"/>
      <c r="E25" s="5"/>
      <c r="F25" s="5"/>
      <c r="G25" s="8">
        <f t="shared" ref="G25:G32" si="0">D25+E25+F25</f>
        <v>0</v>
      </c>
      <c r="H25" s="5"/>
      <c r="I25" s="5"/>
      <c r="J25" s="5"/>
      <c r="K25" s="4"/>
      <c r="L25" s="6"/>
      <c r="M25" s="4" t="s">
        <v>0</v>
      </c>
      <c r="N25" s="4"/>
      <c r="O25" s="13"/>
      <c r="P25" s="4"/>
      <c r="Q25" s="4"/>
      <c r="R25" s="4"/>
      <c r="S25" s="13"/>
      <c r="T25" s="4"/>
      <c r="U25" s="4"/>
      <c r="V25" s="4"/>
      <c r="W25" s="7"/>
      <c r="X25" s="19">
        <f>C25*J25/1000*L25/1000</f>
        <v>0</v>
      </c>
      <c r="Y25" s="101"/>
    </row>
    <row r="26" spans="1:25" x14ac:dyDescent="0.2">
      <c r="A26" s="18"/>
      <c r="B26" s="4"/>
      <c r="C26" s="4"/>
      <c r="D26" s="5"/>
      <c r="E26" s="5"/>
      <c r="F26" s="5"/>
      <c r="G26" s="8">
        <f t="shared" ref="G26" si="1">D26+E26+F26</f>
        <v>0</v>
      </c>
      <c r="H26" s="5"/>
      <c r="I26" s="5"/>
      <c r="J26" s="5"/>
      <c r="K26" s="4"/>
      <c r="L26" s="6"/>
      <c r="M26" s="4" t="s">
        <v>0</v>
      </c>
      <c r="N26" s="4"/>
      <c r="O26" s="12"/>
      <c r="P26" s="4"/>
      <c r="Q26" s="4"/>
      <c r="R26" s="4"/>
      <c r="S26" s="12"/>
      <c r="T26" s="4"/>
      <c r="U26" s="4"/>
      <c r="V26" s="4"/>
      <c r="W26" s="7"/>
      <c r="X26" s="19">
        <f t="shared" ref="X26" si="2">C26*J26/1000*L26/1000</f>
        <v>0</v>
      </c>
      <c r="Y26" s="101"/>
    </row>
    <row r="27" spans="1:25" x14ac:dyDescent="0.2">
      <c r="A27" s="18"/>
      <c r="B27" s="4"/>
      <c r="C27" s="4"/>
      <c r="D27" s="5"/>
      <c r="E27" s="5"/>
      <c r="F27" s="5"/>
      <c r="G27" s="8">
        <f t="shared" si="0"/>
        <v>0</v>
      </c>
      <c r="H27" s="5"/>
      <c r="I27" s="5"/>
      <c r="J27" s="5"/>
      <c r="K27" s="4"/>
      <c r="L27" s="6"/>
      <c r="M27" s="4" t="s">
        <v>0</v>
      </c>
      <c r="N27" s="4"/>
      <c r="O27" s="13"/>
      <c r="P27" s="4"/>
      <c r="Q27" s="4"/>
      <c r="R27" s="4"/>
      <c r="S27" s="13"/>
      <c r="T27" s="4"/>
      <c r="U27" s="4"/>
      <c r="V27" s="4"/>
      <c r="W27" s="7"/>
      <c r="X27" s="19">
        <f>C27*J27/1000*L27/1000</f>
        <v>0</v>
      </c>
      <c r="Y27" s="101"/>
    </row>
    <row r="28" spans="1:25" x14ac:dyDescent="0.2">
      <c r="A28" s="18"/>
      <c r="B28" s="4"/>
      <c r="C28" s="4"/>
      <c r="D28" s="5"/>
      <c r="E28" s="5"/>
      <c r="F28" s="5"/>
      <c r="G28" s="8">
        <f>D28+E28+F28</f>
        <v>0</v>
      </c>
      <c r="H28" s="5"/>
      <c r="I28" s="5"/>
      <c r="J28" s="5"/>
      <c r="K28" s="4"/>
      <c r="L28" s="6"/>
      <c r="M28" s="4" t="s">
        <v>0</v>
      </c>
      <c r="N28" s="4"/>
      <c r="O28" s="12"/>
      <c r="P28" s="4"/>
      <c r="Q28" s="4"/>
      <c r="R28" s="4"/>
      <c r="S28" s="12"/>
      <c r="T28" s="4"/>
      <c r="U28" s="4"/>
      <c r="V28" s="4"/>
      <c r="W28" s="7"/>
      <c r="X28" s="19">
        <f t="shared" ref="X28:X32" si="3">C28*J28/1000*L28/1000</f>
        <v>0</v>
      </c>
      <c r="Y28" s="101"/>
    </row>
    <row r="29" spans="1:25" x14ac:dyDescent="0.2">
      <c r="A29" s="18"/>
      <c r="B29" s="4"/>
      <c r="C29" s="4"/>
      <c r="D29" s="5"/>
      <c r="E29" s="5"/>
      <c r="F29" s="5"/>
      <c r="G29" s="8">
        <f t="shared" si="0"/>
        <v>0</v>
      </c>
      <c r="H29" s="5"/>
      <c r="I29" s="5"/>
      <c r="J29" s="5"/>
      <c r="K29" s="4"/>
      <c r="L29" s="6"/>
      <c r="M29" s="4" t="s">
        <v>0</v>
      </c>
      <c r="N29" s="4"/>
      <c r="O29" s="12"/>
      <c r="P29" s="4"/>
      <c r="Q29" s="4"/>
      <c r="R29" s="4"/>
      <c r="S29" s="12"/>
      <c r="T29" s="4"/>
      <c r="U29" s="4"/>
      <c r="V29" s="4"/>
      <c r="W29" s="7"/>
      <c r="X29" s="19">
        <f t="shared" si="3"/>
        <v>0</v>
      </c>
      <c r="Y29" s="101"/>
    </row>
    <row r="30" spans="1:25" x14ac:dyDescent="0.2">
      <c r="A30" s="18"/>
      <c r="B30" s="4"/>
      <c r="C30" s="4"/>
      <c r="D30" s="5"/>
      <c r="E30" s="5"/>
      <c r="F30" s="5"/>
      <c r="G30" s="8">
        <f t="shared" si="0"/>
        <v>0</v>
      </c>
      <c r="H30" s="5"/>
      <c r="I30" s="5"/>
      <c r="J30" s="5"/>
      <c r="K30" s="4"/>
      <c r="L30" s="6"/>
      <c r="M30" s="4" t="s">
        <v>0</v>
      </c>
      <c r="N30" s="4"/>
      <c r="O30" s="12"/>
      <c r="P30" s="4"/>
      <c r="Q30" s="4"/>
      <c r="R30" s="4"/>
      <c r="S30" s="12"/>
      <c r="T30" s="4"/>
      <c r="U30" s="4"/>
      <c r="V30" s="4"/>
      <c r="W30" s="7"/>
      <c r="X30" s="19">
        <f t="shared" si="3"/>
        <v>0</v>
      </c>
      <c r="Y30" s="101"/>
    </row>
    <row r="31" spans="1:25" x14ac:dyDescent="0.2">
      <c r="A31" s="18"/>
      <c r="B31" s="4"/>
      <c r="C31" s="4"/>
      <c r="D31" s="5"/>
      <c r="E31" s="5"/>
      <c r="F31" s="5"/>
      <c r="G31" s="8">
        <f t="shared" si="0"/>
        <v>0</v>
      </c>
      <c r="H31" s="5"/>
      <c r="I31" s="5"/>
      <c r="J31" s="5"/>
      <c r="K31" s="4"/>
      <c r="L31" s="6"/>
      <c r="M31" s="4" t="s">
        <v>0</v>
      </c>
      <c r="N31" s="4"/>
      <c r="O31" s="12"/>
      <c r="P31" s="4"/>
      <c r="Q31" s="4"/>
      <c r="R31" s="4"/>
      <c r="S31" s="12"/>
      <c r="T31" s="4"/>
      <c r="U31" s="4"/>
      <c r="V31" s="4"/>
      <c r="W31" s="7"/>
      <c r="X31" s="19">
        <f t="shared" si="3"/>
        <v>0</v>
      </c>
      <c r="Y31" s="101"/>
    </row>
    <row r="32" spans="1:25" x14ac:dyDescent="0.2">
      <c r="A32" s="18"/>
      <c r="B32" s="4"/>
      <c r="C32" s="4"/>
      <c r="D32" s="5"/>
      <c r="E32" s="5"/>
      <c r="F32" s="5"/>
      <c r="G32" s="8">
        <f t="shared" si="0"/>
        <v>0</v>
      </c>
      <c r="H32" s="5"/>
      <c r="I32" s="5"/>
      <c r="J32" s="5"/>
      <c r="K32" s="4"/>
      <c r="L32" s="6"/>
      <c r="M32" s="4" t="s">
        <v>0</v>
      </c>
      <c r="N32" s="4"/>
      <c r="O32" s="12"/>
      <c r="P32" s="4"/>
      <c r="Q32" s="4"/>
      <c r="R32" s="4"/>
      <c r="S32" s="12"/>
      <c r="T32" s="4"/>
      <c r="U32" s="4"/>
      <c r="V32" s="4"/>
      <c r="W32" s="7"/>
      <c r="X32" s="19">
        <f t="shared" si="3"/>
        <v>0</v>
      </c>
      <c r="Y32" s="101"/>
    </row>
    <row r="33" spans="1:25" x14ac:dyDescent="0.2">
      <c r="A33" s="20" t="s">
        <v>92</v>
      </c>
      <c r="B33" s="21" t="s">
        <v>1</v>
      </c>
      <c r="C33" s="21">
        <v>0</v>
      </c>
      <c r="D33" s="22">
        <v>300</v>
      </c>
      <c r="E33" s="22">
        <v>500</v>
      </c>
      <c r="F33" s="22">
        <v>300</v>
      </c>
      <c r="G33" s="35">
        <f>D33+E33+F33</f>
        <v>1100</v>
      </c>
      <c r="H33" s="22">
        <v>90</v>
      </c>
      <c r="I33" s="22">
        <v>90</v>
      </c>
      <c r="J33" s="22">
        <v>5000</v>
      </c>
      <c r="K33" s="21">
        <v>100</v>
      </c>
      <c r="L33" s="23">
        <v>1200</v>
      </c>
      <c r="M33" s="21" t="s">
        <v>0</v>
      </c>
      <c r="N33" s="21" t="s">
        <v>4</v>
      </c>
      <c r="O33" s="36">
        <v>0.55000000000000004</v>
      </c>
      <c r="P33" s="21" t="s">
        <v>17</v>
      </c>
      <c r="Q33" s="21" t="s">
        <v>16</v>
      </c>
      <c r="R33" s="21" t="s">
        <v>5</v>
      </c>
      <c r="S33" s="36">
        <v>0.5</v>
      </c>
      <c r="T33" s="21" t="s">
        <v>17</v>
      </c>
      <c r="U33" s="21" t="s">
        <v>16</v>
      </c>
      <c r="V33" s="21" t="s">
        <v>15</v>
      </c>
      <c r="W33" s="25" t="s">
        <v>179</v>
      </c>
      <c r="X33" s="26">
        <f>C33*J33/1000*L33/1000</f>
        <v>0</v>
      </c>
      <c r="Y33" s="25" t="s">
        <v>93</v>
      </c>
    </row>
    <row r="34" spans="1:25" x14ac:dyDescent="0.2">
      <c r="A34" s="27"/>
      <c r="B34" s="28"/>
      <c r="C34" s="28"/>
      <c r="D34" s="29"/>
      <c r="E34" s="29"/>
      <c r="F34" s="29"/>
      <c r="G34" s="37"/>
      <c r="H34" s="29"/>
      <c r="I34" s="29"/>
      <c r="J34" s="29"/>
      <c r="K34" s="28"/>
      <c r="L34" s="28"/>
      <c r="M34" s="28"/>
      <c r="N34" s="28"/>
      <c r="O34" s="28"/>
      <c r="P34" s="28"/>
      <c r="Q34" s="28"/>
      <c r="R34" s="28"/>
      <c r="S34" s="28"/>
      <c r="T34" s="28"/>
      <c r="U34" s="28"/>
      <c r="V34" s="28"/>
      <c r="W34" s="38" t="s">
        <v>94</v>
      </c>
      <c r="X34" s="30">
        <f>SUBTOTAL(109,Table6[Skupaj
Q×L×M '[m2']])</f>
        <v>0</v>
      </c>
      <c r="Y34" s="28"/>
    </row>
    <row r="35" spans="1:25" x14ac:dyDescent="0.2">
      <c r="A35" s="49"/>
      <c r="C35" s="51"/>
      <c r="W35" s="52"/>
      <c r="X35" s="53"/>
    </row>
    <row r="36" spans="1:25" x14ac:dyDescent="0.2">
      <c r="W36" s="52"/>
      <c r="X36" s="53"/>
    </row>
    <row r="37" spans="1:25" x14ac:dyDescent="0.2">
      <c r="W37" s="52"/>
      <c r="X37" s="53"/>
    </row>
    <row r="38" spans="1:25" ht="15" x14ac:dyDescent="0.25">
      <c r="A38" s="46" t="s">
        <v>57</v>
      </c>
      <c r="X38" s="54"/>
    </row>
    <row r="39" spans="1:25" ht="14.25" customHeight="1" x14ac:dyDescent="0.2"/>
    <row r="40" spans="1:25" ht="15" x14ac:dyDescent="0.25">
      <c r="A40" s="45" t="s">
        <v>95</v>
      </c>
      <c r="K40" s="45" t="s">
        <v>168</v>
      </c>
      <c r="X40" s="54"/>
    </row>
    <row r="42" spans="1:25" x14ac:dyDescent="0.2">
      <c r="A42" s="45" t="s">
        <v>142</v>
      </c>
    </row>
    <row r="43" spans="1:25" x14ac:dyDescent="0.2">
      <c r="A43" s="45" t="s">
        <v>96</v>
      </c>
    </row>
    <row r="44" spans="1:25" ht="14.25" customHeight="1" x14ac:dyDescent="0.2"/>
    <row r="45" spans="1:25" ht="14.25" customHeight="1" x14ac:dyDescent="0.25">
      <c r="B45" s="47" t="s">
        <v>59</v>
      </c>
      <c r="C45" s="45" t="s">
        <v>60</v>
      </c>
      <c r="X45" s="54"/>
    </row>
    <row r="46" spans="1:25" ht="14.25" customHeight="1" x14ac:dyDescent="0.25">
      <c r="B46" s="7" t="s">
        <v>61</v>
      </c>
      <c r="C46" s="55" t="s">
        <v>173</v>
      </c>
      <c r="D46" s="55"/>
      <c r="E46" s="55"/>
      <c r="X46" s="54"/>
    </row>
    <row r="47" spans="1:25" ht="14.25" customHeight="1" x14ac:dyDescent="0.25">
      <c r="B47" s="56" t="s">
        <v>61</v>
      </c>
      <c r="C47" s="57" t="s">
        <v>62</v>
      </c>
      <c r="D47" s="57"/>
      <c r="E47" s="57"/>
      <c r="X47" s="54"/>
    </row>
    <row r="48" spans="1:25" ht="14.25" customHeight="1" x14ac:dyDescent="0.25">
      <c r="B48" s="58" t="s">
        <v>61</v>
      </c>
      <c r="C48" s="59" t="s">
        <v>174</v>
      </c>
      <c r="D48" s="59"/>
      <c r="E48" s="59"/>
      <c r="X48" s="54"/>
    </row>
    <row r="49" spans="1:24" ht="15" x14ac:dyDescent="0.25">
      <c r="B49" s="60" t="s">
        <v>63</v>
      </c>
      <c r="C49" s="61" t="s">
        <v>141</v>
      </c>
      <c r="D49" s="61"/>
      <c r="E49" s="61"/>
      <c r="X49" s="54"/>
    </row>
    <row r="50" spans="1:24" x14ac:dyDescent="0.2">
      <c r="K50" s="129" t="s">
        <v>167</v>
      </c>
    </row>
    <row r="51" spans="1:24" ht="15" x14ac:dyDescent="0.25">
      <c r="A51" s="46" t="s">
        <v>97</v>
      </c>
      <c r="X51" s="54"/>
    </row>
    <row r="53" spans="1:24" ht="15" x14ac:dyDescent="0.25">
      <c r="B53" s="62" t="s">
        <v>2</v>
      </c>
      <c r="X53" s="54"/>
    </row>
    <row r="54" spans="1:24" x14ac:dyDescent="0.2">
      <c r="B54" s="62" t="s">
        <v>19</v>
      </c>
    </row>
    <row r="55" spans="1:24" x14ac:dyDescent="0.2">
      <c r="B55" s="62" t="s">
        <v>3</v>
      </c>
    </row>
    <row r="57" spans="1:24" x14ac:dyDescent="0.2">
      <c r="B57" s="62" t="s">
        <v>14</v>
      </c>
    </row>
    <row r="58" spans="1:24" x14ac:dyDescent="0.2">
      <c r="B58" s="62"/>
    </row>
    <row r="59" spans="1:24" x14ac:dyDescent="0.2">
      <c r="B59" s="62"/>
    </row>
    <row r="60" spans="1:24" ht="15" x14ac:dyDescent="0.25">
      <c r="A60" s="63" t="s">
        <v>150</v>
      </c>
      <c r="B60" s="64"/>
      <c r="C60" s="64"/>
      <c r="D60" s="64"/>
      <c r="E60" s="64"/>
      <c r="F60" s="64"/>
    </row>
    <row r="61" spans="1:24" x14ac:dyDescent="0.2">
      <c r="A61" s="64"/>
      <c r="B61" s="64"/>
      <c r="C61" s="64"/>
      <c r="D61" s="64"/>
      <c r="E61" s="64"/>
      <c r="F61" s="64"/>
    </row>
    <row r="62" spans="1:24" x14ac:dyDescent="0.2">
      <c r="A62" s="64" t="s">
        <v>194</v>
      </c>
      <c r="C62" s="64"/>
      <c r="D62" s="64"/>
      <c r="E62" s="64"/>
      <c r="F62" s="64"/>
    </row>
    <row r="64" spans="1:24" x14ac:dyDescent="0.2">
      <c r="B64" s="65" t="s">
        <v>6</v>
      </c>
      <c r="C64" s="65" t="s">
        <v>7</v>
      </c>
      <c r="D64" s="65" t="s">
        <v>8</v>
      </c>
      <c r="E64" s="65" t="s">
        <v>10</v>
      </c>
      <c r="F64" s="65" t="s">
        <v>13</v>
      </c>
      <c r="G64" s="65" t="s">
        <v>12</v>
      </c>
    </row>
    <row r="65" spans="2:7" x14ac:dyDescent="0.2">
      <c r="B65" s="66">
        <v>100</v>
      </c>
      <c r="C65" s="66">
        <v>300</v>
      </c>
      <c r="D65" s="66">
        <v>500</v>
      </c>
      <c r="E65" s="66">
        <v>300</v>
      </c>
      <c r="F65" s="8">
        <f>C65+D65+E65</f>
        <v>1100</v>
      </c>
      <c r="G65" s="66">
        <v>1200</v>
      </c>
    </row>
    <row r="66" spans="2:7" x14ac:dyDescent="0.2">
      <c r="B66" s="67" t="s">
        <v>9</v>
      </c>
      <c r="C66" s="67">
        <f>$B$65+150</f>
        <v>250</v>
      </c>
      <c r="D66" s="67">
        <f>2*($B$65+150)</f>
        <v>500</v>
      </c>
      <c r="E66" s="67">
        <f>$B$65+150</f>
        <v>250</v>
      </c>
      <c r="F66" s="67">
        <f t="shared" ref="F66" si="4">C66+D66+E66</f>
        <v>1000</v>
      </c>
    </row>
    <row r="67" spans="2:7" x14ac:dyDescent="0.2">
      <c r="B67" s="68" t="s">
        <v>100</v>
      </c>
      <c r="C67" s="68">
        <f>F67-D66-E66</f>
        <v>390</v>
      </c>
      <c r="D67" s="68">
        <f>F67-C66-E66</f>
        <v>640</v>
      </c>
      <c r="E67" s="68">
        <f>F67-D66-E66</f>
        <v>390</v>
      </c>
      <c r="F67" s="68">
        <f>G65-G67</f>
        <v>1140</v>
      </c>
      <c r="G67" s="51">
        <v>60</v>
      </c>
    </row>
  </sheetData>
  <sheetProtection sheet="1" insertRows="0" deleteRows="0"/>
  <dataConsolidate/>
  <mergeCells count="7">
    <mergeCell ref="Q15:S18"/>
    <mergeCell ref="S21:V21"/>
    <mergeCell ref="O21:R21"/>
    <mergeCell ref="A21:C21"/>
    <mergeCell ref="J21:L21"/>
    <mergeCell ref="M21:N21"/>
    <mergeCell ref="D21:I21"/>
  </mergeCells>
  <conditionalFormatting sqref="A24:W33">
    <cfRule type="expression" dxfId="30" priority="2">
      <formula>OR(A24="")</formula>
    </cfRule>
  </conditionalFormatting>
  <conditionalFormatting sqref="B65">
    <cfRule type="expression" dxfId="29" priority="29">
      <formula>NOT(OR(B65=50,B65=60,B65=80,B65=100,B65=120,B65=133,B65=150,B65=172,B65=200,B65=220,B65=240,B65=250))</formula>
    </cfRule>
  </conditionalFormatting>
  <conditionalFormatting sqref="C24:C33">
    <cfRule type="cellIs" dxfId="28" priority="34" operator="lessThan">
      <formula>0</formula>
    </cfRule>
  </conditionalFormatting>
  <conditionalFormatting sqref="C65">
    <cfRule type="expression" dxfId="27" priority="28">
      <formula>NOT(AND(C65&gt;=B65+150,C65&lt;=1000))</formula>
    </cfRule>
  </conditionalFormatting>
  <conditionalFormatting sqref="D24:D33">
    <cfRule type="expression" dxfId="26" priority="42">
      <formula>NOT(AND(D24&gt;=K24+150,D24&lt;=L24-60-K24-150,G24&lt;=L24-60,K24&gt;0,L24&gt;0))</formula>
    </cfRule>
  </conditionalFormatting>
  <conditionalFormatting sqref="D65">
    <cfRule type="expression" dxfId="25" priority="27">
      <formula>NOT(AND(D65&gt;=2*(B65+150),D65&lt;=1000))</formula>
    </cfRule>
  </conditionalFormatting>
  <conditionalFormatting sqref="E24:E33">
    <cfRule type="expression" dxfId="24" priority="49">
      <formula>NOT(AND(E24&gt;=2*(K24+150),E24&lt;=L24-60-2*(K24+150),G24&lt;=L24-60,K24&gt;0,L24&gt;0))</formula>
    </cfRule>
  </conditionalFormatting>
  <conditionalFormatting sqref="E65">
    <cfRule type="expression" dxfId="23" priority="26">
      <formula>NOT(AND(E65&gt;=B65+150,E65&lt;=1000))</formula>
    </cfRule>
  </conditionalFormatting>
  <conditionalFormatting sqref="F24:F33">
    <cfRule type="expression" dxfId="22" priority="30">
      <formula>NOT(AND(F24&gt;=K24+150,F24&lt;=L24-60-K24-150,G24&lt;=L24-60,K24&gt;0,L24&gt;0))</formula>
    </cfRule>
  </conditionalFormatting>
  <conditionalFormatting sqref="F65">
    <cfRule type="expression" dxfId="21" priority="25">
      <formula>NOT(AND(F65&gt;=4*(B65+150),F65&lt;=3*1000))</formula>
    </cfRule>
  </conditionalFormatting>
  <conditionalFormatting sqref="G24:G33">
    <cfRule type="expression" dxfId="20" priority="35">
      <formula>NOT(OR(AND(G24&gt;=4*(K24+150),G24&lt;=L24-60,D24&gt;0,E24&gt;0,F24&gt;0),G24=0))</formula>
    </cfRule>
  </conditionalFormatting>
  <conditionalFormatting sqref="G65">
    <cfRule type="cellIs" dxfId="19" priority="24" operator="notBetween">
      <formula>600</formula>
      <formula>1200</formula>
    </cfRule>
  </conditionalFormatting>
  <conditionalFormatting sqref="H24:I33">
    <cfRule type="cellIs" dxfId="18" priority="11" operator="notBetween">
      <formula>90</formula>
      <formula>175</formula>
    </cfRule>
  </conditionalFormatting>
  <conditionalFormatting sqref="J24:J33">
    <cfRule type="cellIs" dxfId="17" priority="31" operator="lessThan">
      <formula>2000</formula>
    </cfRule>
    <cfRule type="cellIs" dxfId="16" priority="32" operator="notBetween">
      <formula>2000</formula>
      <formula>10000</formula>
    </cfRule>
  </conditionalFormatting>
  <conditionalFormatting sqref="K24:K33">
    <cfRule type="expression" dxfId="15" priority="4">
      <formula>AND(OR(D24&gt;0,E24&gt;0,F24&gt;0),K24=0)</formula>
    </cfRule>
    <cfRule type="expression" dxfId="14" priority="17">
      <formula>OR(AND(N24="Power T",OR(K24=220)))</formula>
    </cfRule>
    <cfRule type="expression" dxfId="13" priority="18">
      <formula>OR(AND(N24="Power T",OR(K24=50)),AND(N24="Power S",OR(K24=220,K24=250)),AND(N24="Perform R",OR(K24=50,K24=220,K24=250)),AND(N24="Perform C",OR(K24=220,K24=250)))</formula>
    </cfRule>
    <cfRule type="expression" dxfId="12" priority="19">
      <formula>NOT(OR(K24=50,K24=60,K24=80,K24=100,K24=120,K24=133,K24=150,K24=172,K24=200,K24=220,K24=240,K24=250))</formula>
    </cfRule>
  </conditionalFormatting>
  <conditionalFormatting sqref="L24:L33">
    <cfRule type="expression" dxfId="11" priority="7">
      <formula>AND(OR(D24&gt;0,E24&gt;0,F24&gt;0),L24=0)</formula>
    </cfRule>
    <cfRule type="cellIs" dxfId="10" priority="46" operator="notBetween">
      <formula>600</formula>
      <formula>1200</formula>
    </cfRule>
  </conditionalFormatting>
  <conditionalFormatting sqref="M24:M33">
    <cfRule type="expression" dxfId="9" priority="15">
      <formula>NOT(OR(M24="FTV",M24=""))</formula>
    </cfRule>
  </conditionalFormatting>
  <conditionalFormatting sqref="N24:N33">
    <cfRule type="expression" dxfId="8" priority="12">
      <formula>OR(AND(N24="Power T",OR(K24=220)))</formula>
    </cfRule>
    <cfRule type="expression" dxfId="7" priority="13">
      <formula>OR(AND(N24="Power T",OR(K24=50)),AND(N24="Power S",OR(K24=220,K24=250)),AND(N24="Perform R",OR(K24=50,K24=220,K24=250)),AND(N24="Perform C",OR(K24=220,K24=250)))</formula>
    </cfRule>
    <cfRule type="expression" dxfId="6" priority="14">
      <formula>NOT(OR(N24="Power T",N24="Power S",N24="Perform R",N24="Perform C"))</formula>
    </cfRule>
  </conditionalFormatting>
  <conditionalFormatting sqref="P24:P33 T24:T33">
    <cfRule type="expression" dxfId="4" priority="23">
      <formula>NOT(OR(P24="SP 25",P24="SP 25",P24="PVDF 25",P24="PVDF 35",P24="PUR 50",P24="PVCF 150",P24="HPS 200",P24="PRISMA",P24="PRISMA ELEMENTS",P24="Inox 304",P24="Inox 316L",P24="Inox 316"))</formula>
    </cfRule>
  </conditionalFormatting>
  <conditionalFormatting sqref="R24:R33">
    <cfRule type="expression" dxfId="3" priority="44">
      <formula>NOT(OR(R24="M",R24="M8"))</formula>
    </cfRule>
  </conditionalFormatting>
  <conditionalFormatting sqref="V24:V33">
    <cfRule type="expression" dxfId="1" priority="43">
      <formula>NOT(OR(V24="S",V24="V",V24="V2",V24="G",V24="M2"))</formula>
    </cfRule>
  </conditionalFormatting>
  <conditionalFormatting sqref="Y33">
    <cfRule type="expression" dxfId="0" priority="1">
      <formula>OR(Y33="")</formula>
    </cfRule>
  </conditionalFormatting>
  <dataValidations count="17">
    <dataValidation type="whole" errorStyle="information" allowBlank="1" errorTitle="Wrong length" error="Insert length (whole number)_x000a_2000 to 8000 mm" sqref="J24 J33" xr:uid="{4465AA2D-6D67-4F5A-89B1-C242EC881C64}">
      <formula1>2000</formula1>
      <formula2>10000</formula2>
    </dataValidation>
    <dataValidation type="list" allowBlank="1" sqref="B65 K24:K33" xr:uid="{001EB016-234A-449F-91E1-73F779D7EBBA}">
      <formula1>"50,60,80,100,120,133,150,172,200,220,240,250"</formula1>
    </dataValidation>
    <dataValidation type="whole" allowBlank="1" showInputMessage="1" showErrorMessage="1" sqref="G65" xr:uid="{7F0442E3-49F9-4A35-9B52-7505B0F44DD2}">
      <formula1>600</formula1>
      <formula2>1200</formula2>
    </dataValidation>
    <dataValidation type="whole" operator="greaterThanOrEqual" allowBlank="1" sqref="C24:C33" xr:uid="{F9668A3E-6D8D-49B2-929E-06C3615E9678}">
      <formula1>0</formula1>
    </dataValidation>
    <dataValidation type="custom" errorStyle="information" allowBlank="1" errorTitle="wrong" sqref="E24:E33" xr:uid="{80C260B0-BE56-4105-BE97-70B9B1A8A561}">
      <formula1>AND(E24&gt;=2*(K24+150),E24&lt;=L24-60-2*(K24+150))</formula1>
    </dataValidation>
    <dataValidation type="custom" errorStyle="information" allowBlank="1" errorTitle="wrong" sqref="D24:D33" xr:uid="{5D3D24D8-B402-4382-88B5-F0547BD76F9D}">
      <formula1>AND(D24&gt;=K24+150,D24&lt;=L24-60-K24-150)</formula1>
    </dataValidation>
    <dataValidation type="whole" errorStyle="information" allowBlank="1" errorTitle="Wrong module" error="Insert module M [mm] (whole number):_x000a_600 mm to 1200 mm_x000a_1000 mm standard module_x000a_1200 mm standard module" sqref="L24:L33" xr:uid="{ECB0FD29-FE5C-4E5D-BDE4-165FCE124022}">
      <formula1>600</formula1>
      <formula2>1200</formula2>
    </dataValidation>
    <dataValidation type="list" allowBlank="1" sqref="N24:N33" xr:uid="{3360A96B-B1B8-4F2C-BD4C-F6AD59AD693F}">
      <formula1>"Power T,Power S,Perform R,Perform C"</formula1>
    </dataValidation>
    <dataValidation type="list" allowBlank="1" sqref="R24:R33" xr:uid="{6EDE3981-DECD-403E-BC0E-2EFD9A393599}">
      <formula1>"M,M8"</formula1>
    </dataValidation>
    <dataValidation type="list" allowBlank="1" sqref="V24:V33" xr:uid="{0B88E558-0538-4B29-B808-DF83E1C95A34}">
      <formula1>"S,V,V2,G,M2"</formula1>
    </dataValidation>
    <dataValidation type="whole" errorStyle="information" allowBlank="1" errorTitle="Wrong length" error="Insert length (whole number)_x000a_2000 to 8000 mm" sqref="J25:J32" xr:uid="{37DF72E8-A5C1-4256-BD41-28A5B06EC048}">
      <formula1>2000</formula1>
      <formula2>8000</formula2>
    </dataValidation>
    <dataValidation type="whole" errorStyle="information" allowBlank="1" errorTitle="wrong" sqref="H24:I33" xr:uid="{76838082-6EA1-4EF5-BD72-760069A7E288}">
      <formula1>90</formula1>
      <formula2>175</formula2>
    </dataValidation>
    <dataValidation type="list" allowBlank="1" sqref="T24:T33 P24:P33" xr:uid="{39178C76-67A1-4927-AA38-BD76858D1ECC}">
      <formula1>"SP 25,SP 25,PVDF 25,PVDF 35,PUR 50,PVCF 150,HPS 200,PRISMA,PRISMA ELEMENTS,Inox 304,Inox 316L,Inox 316"</formula1>
    </dataValidation>
    <dataValidation type="list" allowBlank="1" sqref="M24:M32" xr:uid="{482725EF-7586-45CE-9865-15D8E980CA55}">
      <formula1>"FTV"</formula1>
    </dataValidation>
    <dataValidation type="custom" allowBlank="1" sqref="G24:G33" xr:uid="{1C662D46-12B5-4855-B463-63E6D1E8F953}">
      <formula1>AND(G24&gt;=4*(K24+150),G24&lt;=L24-60)</formula1>
    </dataValidation>
    <dataValidation type="custom" allowBlank="1" sqref="F24:F33" xr:uid="{005AC0C8-F3E2-4071-8298-135B88BA4D0A}">
      <formula1>AND(F24&gt;=K24+150,F24&lt;=L24-60-K24-150)</formula1>
    </dataValidation>
    <dataValidation type="list" allowBlank="1" showInputMessage="1" showErrorMessage="1" sqref="Y24:Y33" xr:uid="{A9DB3AB2-480D-40C3-A961-BE6DC2ED7889}">
      <formula1>"Priority A, Priority B, Priority C"</formula1>
    </dataValidation>
  </dataValidations>
  <pageMargins left="0.39370078740157483" right="0.39370078740157483" top="0.39370078740157483" bottom="0.39370078740157483" header="0.31496062992125984" footer="0.31496062992125984"/>
  <pageSetup paperSize="9" scale="44" pageOrder="overThenDown" orientation="landscape" r:id="rId1"/>
  <ignoredErrors>
    <ignoredError sqref="A2:B2 A19:XFD20 A15:P15 T15:XFD15 A16:P16 T16:XFD18 A41:XFD41 B40:J40 L40:XFD40 A52:XFD52 A50:J50 L50:XFD50 A4:XFD4 A3:B3 D3 F3:XFD3 A56:XFD56 A53 C53:XFD53 A54 C54:XFD54 A55 C55:XFD55 A58:XFD59 A57 C57:XFD57 A39:XFD39 B38:XFD38 A49 A45 D45:XFD45 A46 D46:XFD46 A47 D47:XFD47 A48 D48:XFD48 D49:XFD49 A44:XFD44 B42:XFD42 A1:B1 D1:XFD1 A10:XFD11 B5:XFD5 B6:XFD6 B7:XFD7 B8:XFD8 B9:XFD9 B14:XFD14 B12:XFD12 B13:XFD13 A18:P18 B17:P17 A22:XFD22 B21:C21 K21:L21 N21 A35:XFD37 P21:R21 T21:V21 Z21:XFD21 Z23:XFD23 A24:L24 N24:XFD24 A25:L25 N25:XFD25 A26:L26 N26:XFD26 A27:L27 N27:XFD27 A28:L28 N28:XFD28 A29:L29 N29:XFD29 A30:L30 N30:XFD30 A31:L31 N31:XFD31 A32:L32 N32:XFD32 C33:L33 O33 S33 X33 Z33:XFD33 A34:V34 X34:XFD34 B43:XFD43 B51:XFD51 E21:I21 A65:XFD65 A64 H64:XFD64 A68:XFD1048576 A66 C66:XFD66 A67 C67:XFD67 D2:XFD2 A61:XFD61 B60:XFD60 A63:XFD63 B62:XFD62" unlockedFormula="1"/>
  </ignoredErrors>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22" id="{00000000-000E-0000-0700-000014000000}">
            <xm:f>COUNTIF(List_Values!$A$2:$A$11,O24)=0</xm:f>
            <x14:dxf>
              <fill>
                <patternFill patternType="solid">
                  <bgColor rgb="FFFFC7CE"/>
                </patternFill>
              </fill>
            </x14:dxf>
          </x14:cfRule>
          <xm:sqref>O24:O33</xm:sqref>
        </x14:conditionalFormatting>
        <x14:conditionalFormatting xmlns:xm="http://schemas.microsoft.com/office/excel/2006/main">
          <x14:cfRule type="expression" priority="9" id="{EEFB86C6-8B59-443A-9B8A-7CCC4DE84F79}">
            <xm:f>COUNTIF(List_Values!$A$2:$A$11,S24)=0</xm:f>
            <x14:dxf>
              <fill>
                <patternFill>
                  <bgColor rgb="FFFFC7CE"/>
                </patternFill>
              </fill>
            </x14:dxf>
          </x14:cfRule>
          <xm:sqref>S24:S33</xm:sqref>
        </x14:conditionalFormatting>
      </x14:conditionalFormattings>
    </ext>
    <ext xmlns:x14="http://schemas.microsoft.com/office/spreadsheetml/2009/9/main" uri="{CCE6A557-97BC-4b89-ADB6-D9C93CAAB3DF}">
      <x14:dataValidations xmlns:xm="http://schemas.microsoft.com/office/excel/2006/main" count="1">
        <x14:dataValidation type="list" allowBlank="1" xr:uid="{00AB9B1F-5D8D-4D1A-B0BB-7599AA4307CB}">
          <x14:formula1>
            <xm:f>List_Values!$A$2:$A$11</xm:f>
          </x14:formula1>
          <xm:sqref>S24:S33 O24:O33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23C7CA-440C-45DE-BA09-D0630B1B7ADF}">
  <sheetPr codeName="Sheet9"/>
  <dimension ref="A1:H50"/>
  <sheetViews>
    <sheetView topLeftCell="A34" workbookViewId="0">
      <selection activeCell="J51" sqref="J51"/>
    </sheetView>
  </sheetViews>
  <sheetFormatPr defaultRowHeight="14.25" x14ac:dyDescent="0.2"/>
  <cols>
    <col min="1" max="1" width="18.875" customWidth="1"/>
    <col min="4" max="4" width="19.125" customWidth="1"/>
    <col min="5" max="5" width="25.625" customWidth="1"/>
  </cols>
  <sheetData>
    <row r="1" spans="1:5" x14ac:dyDescent="0.2">
      <c r="A1" t="s">
        <v>151</v>
      </c>
    </row>
    <row r="2" spans="1:5" ht="19.5" customHeight="1" thickBot="1" x14ac:dyDescent="0.25">
      <c r="A2">
        <v>0.45</v>
      </c>
      <c r="D2" t="s">
        <v>195</v>
      </c>
    </row>
    <row r="3" spans="1:5" ht="19.5" customHeight="1" thickBot="1" x14ac:dyDescent="0.25">
      <c r="A3">
        <v>0.5</v>
      </c>
      <c r="D3" s="91" t="s">
        <v>106</v>
      </c>
      <c r="E3" s="92" t="s">
        <v>32</v>
      </c>
    </row>
    <row r="4" spans="1:5" ht="19.5" customHeight="1" thickBot="1" x14ac:dyDescent="0.25">
      <c r="A4">
        <v>0.55000000000000004</v>
      </c>
      <c r="D4" s="91" t="s">
        <v>28</v>
      </c>
      <c r="E4" s="92" t="s">
        <v>33</v>
      </c>
    </row>
    <row r="5" spans="1:5" ht="19.5" customHeight="1" thickBot="1" x14ac:dyDescent="0.25">
      <c r="A5">
        <v>0.6</v>
      </c>
      <c r="D5" s="91" t="s">
        <v>29</v>
      </c>
      <c r="E5" s="92" t="s">
        <v>34</v>
      </c>
    </row>
    <row r="6" spans="1:5" ht="19.5" customHeight="1" thickBot="1" x14ac:dyDescent="0.25">
      <c r="A6">
        <v>0.63</v>
      </c>
      <c r="D6" s="91" t="s">
        <v>30</v>
      </c>
      <c r="E6" s="92" t="s">
        <v>27</v>
      </c>
    </row>
    <row r="7" spans="1:5" ht="19.5" customHeight="1" thickBot="1" x14ac:dyDescent="0.25">
      <c r="A7">
        <v>0.65</v>
      </c>
      <c r="D7" s="91" t="s">
        <v>152</v>
      </c>
      <c r="E7" s="92" t="s">
        <v>35</v>
      </c>
    </row>
    <row r="8" spans="1:5" ht="19.5" customHeight="1" thickBot="1" x14ac:dyDescent="0.25">
      <c r="A8">
        <v>0.67500000000000004</v>
      </c>
      <c r="D8" s="91" t="s">
        <v>31</v>
      </c>
      <c r="E8" s="92" t="s">
        <v>36</v>
      </c>
    </row>
    <row r="9" spans="1:5" ht="19.5" customHeight="1" x14ac:dyDescent="0.2">
      <c r="A9">
        <v>0.7</v>
      </c>
    </row>
    <row r="10" spans="1:5" ht="19.5" customHeight="1" thickBot="1" x14ac:dyDescent="0.25">
      <c r="A10">
        <v>0.75</v>
      </c>
      <c r="D10" t="s">
        <v>196</v>
      </c>
    </row>
    <row r="11" spans="1:5" ht="19.5" customHeight="1" thickBot="1" x14ac:dyDescent="0.25">
      <c r="A11">
        <v>0.8</v>
      </c>
      <c r="D11" s="91" t="s">
        <v>106</v>
      </c>
      <c r="E11" s="92" t="s">
        <v>32</v>
      </c>
    </row>
    <row r="12" spans="1:5" ht="19.5" customHeight="1" thickBot="1" x14ac:dyDescent="0.25">
      <c r="D12" s="91" t="s">
        <v>153</v>
      </c>
      <c r="E12" s="92" t="s">
        <v>38</v>
      </c>
    </row>
    <row r="13" spans="1:5" ht="19.5" customHeight="1" thickBot="1" x14ac:dyDescent="0.25">
      <c r="D13" s="91" t="s">
        <v>37</v>
      </c>
      <c r="E13" s="92" t="s">
        <v>34</v>
      </c>
    </row>
    <row r="14" spans="1:5" ht="19.5" customHeight="1" thickBot="1" x14ac:dyDescent="0.25">
      <c r="D14" s="91" t="s">
        <v>39</v>
      </c>
      <c r="E14" s="92" t="s">
        <v>42</v>
      </c>
    </row>
    <row r="15" spans="1:5" ht="19.5" customHeight="1" thickBot="1" x14ac:dyDescent="0.25">
      <c r="D15" s="91" t="s">
        <v>40</v>
      </c>
      <c r="E15" s="92" t="s">
        <v>27</v>
      </c>
    </row>
    <row r="16" spans="1:5" ht="19.5" customHeight="1" thickBot="1" x14ac:dyDescent="0.25">
      <c r="D16" s="91" t="s">
        <v>41</v>
      </c>
      <c r="E16" s="92" t="s">
        <v>35</v>
      </c>
    </row>
    <row r="17" spans="4:5" ht="19.5" customHeight="1" x14ac:dyDescent="0.2"/>
    <row r="18" spans="4:5" ht="19.5" customHeight="1" thickBot="1" x14ac:dyDescent="0.25">
      <c r="D18" t="s">
        <v>197</v>
      </c>
    </row>
    <row r="19" spans="4:5" ht="19.5" customHeight="1" thickBot="1" x14ac:dyDescent="0.25">
      <c r="D19" s="91" t="s">
        <v>106</v>
      </c>
      <c r="E19" s="92" t="s">
        <v>26</v>
      </c>
    </row>
    <row r="20" spans="4:5" ht="19.5" customHeight="1" thickBot="1" x14ac:dyDescent="0.25">
      <c r="D20" s="91" t="s">
        <v>107</v>
      </c>
      <c r="E20" s="92" t="s">
        <v>154</v>
      </c>
    </row>
    <row r="21" spans="4:5" ht="19.5" customHeight="1" thickBot="1" x14ac:dyDescent="0.25">
      <c r="D21" s="91" t="s">
        <v>22</v>
      </c>
      <c r="E21" s="92" t="s">
        <v>27</v>
      </c>
    </row>
    <row r="22" spans="4:5" ht="19.5" customHeight="1" thickBot="1" x14ac:dyDescent="0.25">
      <c r="D22" s="91" t="s">
        <v>23</v>
      </c>
      <c r="E22" s="92" t="s">
        <v>108</v>
      </c>
    </row>
    <row r="23" spans="4:5" ht="19.5" customHeight="1" thickBot="1" x14ac:dyDescent="0.25">
      <c r="D23" s="91" t="s">
        <v>24</v>
      </c>
      <c r="E23" s="92" t="s">
        <v>33</v>
      </c>
    </row>
    <row r="24" spans="4:5" ht="19.5" customHeight="1" thickBot="1" x14ac:dyDescent="0.25">
      <c r="D24" s="91" t="s">
        <v>25</v>
      </c>
      <c r="E24" s="92" t="s">
        <v>109</v>
      </c>
    </row>
    <row r="25" spans="4:5" ht="19.5" customHeight="1" x14ac:dyDescent="0.2"/>
    <row r="26" spans="4:5" ht="19.5" customHeight="1" thickBot="1" x14ac:dyDescent="0.25">
      <c r="D26" t="s">
        <v>198</v>
      </c>
    </row>
    <row r="27" spans="4:5" ht="19.5" customHeight="1" thickBot="1" x14ac:dyDescent="0.25">
      <c r="D27" s="91" t="s">
        <v>106</v>
      </c>
      <c r="E27" s="92" t="s">
        <v>26</v>
      </c>
    </row>
    <row r="28" spans="4:5" ht="19.5" customHeight="1" thickBot="1" x14ac:dyDescent="0.25">
      <c r="D28" s="91" t="s">
        <v>107</v>
      </c>
      <c r="E28" s="92" t="s">
        <v>154</v>
      </c>
    </row>
    <row r="29" spans="4:5" ht="19.5" customHeight="1" thickBot="1" x14ac:dyDescent="0.25">
      <c r="D29" s="91" t="s">
        <v>22</v>
      </c>
      <c r="E29" s="92" t="s">
        <v>27</v>
      </c>
    </row>
    <row r="30" spans="4:5" ht="19.5" customHeight="1" thickBot="1" x14ac:dyDescent="0.25">
      <c r="D30" s="91" t="s">
        <v>23</v>
      </c>
      <c r="E30" s="92" t="s">
        <v>110</v>
      </c>
    </row>
    <row r="31" spans="4:5" ht="19.5" customHeight="1" thickBot="1" x14ac:dyDescent="0.25">
      <c r="D31" s="91" t="s">
        <v>43</v>
      </c>
      <c r="E31" s="92" t="s">
        <v>111</v>
      </c>
    </row>
    <row r="32" spans="4:5" ht="19.5" customHeight="1" x14ac:dyDescent="0.2"/>
    <row r="33" spans="4:5" ht="19.5" customHeight="1" thickBot="1" x14ac:dyDescent="0.25">
      <c r="D33" t="s">
        <v>191</v>
      </c>
    </row>
    <row r="34" spans="4:5" ht="19.5" customHeight="1" thickBot="1" x14ac:dyDescent="0.25">
      <c r="D34" s="91" t="s">
        <v>106</v>
      </c>
      <c r="E34" s="92" t="s">
        <v>32</v>
      </c>
    </row>
    <row r="35" spans="4:5" ht="19.5" customHeight="1" thickBot="1" x14ac:dyDescent="0.25">
      <c r="D35" s="91" t="s">
        <v>112</v>
      </c>
      <c r="E35" s="92" t="s">
        <v>113</v>
      </c>
    </row>
    <row r="36" spans="4:5" ht="19.5" customHeight="1" thickBot="1" x14ac:dyDescent="0.25">
      <c r="D36" s="91" t="s">
        <v>44</v>
      </c>
      <c r="E36" s="92" t="s">
        <v>45</v>
      </c>
    </row>
    <row r="37" spans="4:5" ht="19.5" customHeight="1" thickBot="1" x14ac:dyDescent="0.25">
      <c r="D37" s="91" t="s">
        <v>29</v>
      </c>
      <c r="E37" s="92" t="s">
        <v>109</v>
      </c>
    </row>
    <row r="38" spans="4:5" ht="19.5" customHeight="1" thickBot="1" x14ac:dyDescent="0.25">
      <c r="D38" s="91" t="s">
        <v>22</v>
      </c>
      <c r="E38" s="92" t="s">
        <v>27</v>
      </c>
    </row>
    <row r="39" spans="4:5" ht="19.5" customHeight="1" thickBot="1" x14ac:dyDescent="0.25">
      <c r="D39" s="91" t="s">
        <v>152</v>
      </c>
      <c r="E39" s="92" t="s">
        <v>108</v>
      </c>
    </row>
    <row r="40" spans="4:5" ht="19.5" customHeight="1" x14ac:dyDescent="0.2"/>
    <row r="41" spans="4:5" ht="19.5" customHeight="1" thickBot="1" x14ac:dyDescent="0.25">
      <c r="D41" t="s">
        <v>193</v>
      </c>
    </row>
    <row r="42" spans="4:5" ht="19.5" customHeight="1" thickBot="1" x14ac:dyDescent="0.25">
      <c r="D42" s="91" t="s">
        <v>106</v>
      </c>
      <c r="E42" s="92" t="s">
        <v>46</v>
      </c>
    </row>
    <row r="43" spans="4:5" ht="19.5" customHeight="1" thickBot="1" x14ac:dyDescent="0.25">
      <c r="D43" s="91" t="s">
        <v>44</v>
      </c>
      <c r="E43" s="92" t="s">
        <v>45</v>
      </c>
    </row>
    <row r="44" spans="4:5" ht="19.5" customHeight="1" thickBot="1" x14ac:dyDescent="0.25">
      <c r="D44" s="91" t="s">
        <v>37</v>
      </c>
      <c r="E44" s="92" t="s">
        <v>109</v>
      </c>
    </row>
    <row r="45" spans="4:5" ht="19.5" customHeight="1" thickBot="1" x14ac:dyDescent="0.25">
      <c r="D45" s="91" t="s">
        <v>112</v>
      </c>
      <c r="E45" s="92" t="s">
        <v>114</v>
      </c>
    </row>
    <row r="46" spans="4:5" ht="19.5" customHeight="1" thickBot="1" x14ac:dyDescent="0.25">
      <c r="D46" s="91" t="s">
        <v>39</v>
      </c>
      <c r="E46" s="92" t="s">
        <v>42</v>
      </c>
    </row>
    <row r="47" spans="4:5" ht="19.5" customHeight="1" thickBot="1" x14ac:dyDescent="0.25">
      <c r="D47" s="91" t="s">
        <v>47</v>
      </c>
      <c r="E47" s="92" t="s">
        <v>48</v>
      </c>
    </row>
    <row r="48" spans="4:5" ht="19.5" customHeight="1" x14ac:dyDescent="0.2"/>
    <row r="49" spans="4:8" x14ac:dyDescent="0.2">
      <c r="D49" s="127" t="s">
        <v>170</v>
      </c>
      <c r="E49" s="126" t="s">
        <v>170</v>
      </c>
      <c r="G49" s="128" t="s">
        <v>206</v>
      </c>
      <c r="H49" s="126"/>
    </row>
    <row r="50" spans="4:8" x14ac:dyDescent="0.2">
      <c r="D50" s="127" t="s">
        <v>207</v>
      </c>
      <c r="E50" s="126" t="s">
        <v>169</v>
      </c>
      <c r="G50" s="128" t="s">
        <v>169</v>
      </c>
      <c r="H50" s="126"/>
    </row>
  </sheetData>
  <sheetProtection sheet="1" objects="1" scenarios="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67BFBE970785754592FD968FC566A125" ma:contentTypeVersion="26" ma:contentTypeDescription="Create a new document." ma:contentTypeScope="" ma:versionID="a85b6613c875ba2e824070722da21c58">
  <xsd:schema xmlns:xsd="http://www.w3.org/2001/XMLSchema" xmlns:xs="http://www.w3.org/2001/XMLSchema" xmlns:p="http://schemas.microsoft.com/office/2006/metadata/properties" xmlns:ns2="85bc2e3f-6b5b-4adb-b5be-55f902a6aa17" xmlns:ns3="fae92b80-e981-4686-bec9-8097f9423265" targetNamespace="http://schemas.microsoft.com/office/2006/metadata/properties" ma:root="true" ma:fieldsID="79494b238c8c9fc76856f20b2311d59d" ns2:_="" ns3:_="">
    <xsd:import namespace="85bc2e3f-6b5b-4adb-b5be-55f902a6aa17"/>
    <xsd:import namespace="fae92b80-e981-4686-bec9-8097f9423265"/>
    <xsd:element name="properties">
      <xsd:complexType>
        <xsd:sequence>
          <xsd:element name="documentManagement">
            <xsd:complexType>
              <xsd:all>
                <xsd:element ref="ns2:Thumbnail" minOccurs="0"/>
                <xsd:element ref="ns2:Product_x0020_Groups" minOccurs="0"/>
                <xsd:element ref="ns2:Products" minOccurs="0"/>
                <xsd:element ref="ns2:Language" minOccurs="0"/>
                <xsd:element ref="ns2:Publish_to_Library_App" minOccurs="0"/>
                <xsd:element ref="ns2:Publish_x0020_on_x0020_Internet" minOccurs="0"/>
                <xsd:element ref="ns2:Type_x0020_of_x0020_Document" minOccurs="0"/>
                <xsd:element ref="ns2:Document_x0020_Type" minOccurs="0"/>
                <xsd:element ref="ns2:Description0" minOccurs="0"/>
                <xsd:element ref="ns2:Last_x0020_modification_x0020_of_x0020_Document" minOccurs="0"/>
                <xsd:element ref="ns2:What_x0027_s_x0020_new" minOccurs="0"/>
                <xsd:element ref="ns2:LibraryAppDocTypes" minOccurs="0"/>
                <xsd:element ref="ns3:SharedWithUsers" minOccurs="0"/>
                <xsd:element ref="ns3:SharedWithDetails" minOccurs="0"/>
                <xsd:element ref="ns2:MediaServiceMetadata" minOccurs="0"/>
                <xsd:element ref="ns2:MediaServiceFastMetadata" minOccurs="0"/>
                <xsd:element ref="ns2:AppNrOfViews" minOccurs="0"/>
                <xsd:element ref="ns2:AppNrOfLikes" minOccurs="0"/>
                <xsd:element ref="ns2:AppNrOfComments" minOccurs="0"/>
                <xsd:element ref="ns2:MediaServiceObjectDetectorVersions" minOccurs="0"/>
                <xsd:element ref="ns2:DocumentID"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5bc2e3f-6b5b-4adb-b5be-55f902a6aa17" elementFormDefault="qualified">
    <xsd:import namespace="http://schemas.microsoft.com/office/2006/documentManagement/types"/>
    <xsd:import namespace="http://schemas.microsoft.com/office/infopath/2007/PartnerControls"/>
    <xsd:element name="Thumbnail" ma:index="2" nillable="true" ma:displayName="Thumbnail" ma:internalName="Thumbnail" ma:readOnly="false">
      <xsd:simpleType>
        <xsd:restriction base="dms:Unknown"/>
      </xsd:simpleType>
    </xsd:element>
    <xsd:element name="Product_x0020_Groups" ma:index="3" nillable="true" ma:displayName="Product Groups" ma:list="{93ad3a76-c7cf-4d7a-843f-f6604fe4ea7c}" ma:internalName="Product_x0020_Groups" ma:readOnly="false" ma:showField="Title">
      <xsd:simpleType>
        <xsd:restriction base="dms:Lookup"/>
      </xsd:simpleType>
    </xsd:element>
    <xsd:element name="Products" ma:index="4" nillable="true" ma:displayName="Products" ma:list="{ac1c4eae-1d72-47a3-96e5-90a82bff16c2}" ma:internalName="Products" ma:readOnly="false" ma:showField="Title">
      <xsd:simpleType>
        <xsd:restriction base="dms:Lookup"/>
      </xsd:simpleType>
    </xsd:element>
    <xsd:element name="Language" ma:index="5" nillable="true" ma:displayName="Language" ma:list="{26e694ee-6943-498d-8a12-352ba52d758b}" ma:internalName="Language" ma:readOnly="false" ma:showField="Title">
      <xsd:simpleType>
        <xsd:restriction base="dms:Lookup"/>
      </xsd:simpleType>
    </xsd:element>
    <xsd:element name="Publish_to_Library_App" ma:index="6" nillable="true" ma:displayName="Publish to Library App" ma:list="{95d1f717-1daa-4a63-821d-ca843cb5e31c}" ma:internalName="Publish_to_Library_App" ma:readOnly="false" ma:showField="Title">
      <xsd:simpleType>
        <xsd:restriction base="dms:Lookup"/>
      </xsd:simpleType>
    </xsd:element>
    <xsd:element name="Publish_x0020_on_x0020_Internet" ma:index="7" nillable="true" ma:displayName="Publish on Internet" ma:list="{95d1f717-1daa-4a63-821d-ca843cb5e31c}" ma:internalName="Publish_x0020_on_x0020_Internet" ma:readOnly="false" ma:showField="Title">
      <xsd:simpleType>
        <xsd:restriction base="dms:Lookup"/>
      </xsd:simpleType>
    </xsd:element>
    <xsd:element name="Type_x0020_of_x0020_Document" ma:index="8" nillable="true" ma:displayName="Type of Technical Documents" ma:format="Dropdown" ma:internalName="Type_x0020_of_x0020_Document" ma:readOnly="false">
      <xsd:simpleType>
        <xsd:restriction base="dms:Choice">
          <xsd:enumeration value="Assembly instructions"/>
          <xsd:enumeration value="Details in PDF"/>
          <xsd:enumeration value="Instruction for use"/>
          <xsd:enumeration value="Maintenance instructions"/>
          <xsd:enumeration value="Packaging, Transport and Storage"/>
          <xsd:enumeration value="Restrictions and Warnings"/>
          <xsd:enumeration value="Structural Design Data"/>
          <xsd:enumeration value="Technical Documents"/>
        </xsd:restriction>
      </xsd:simpleType>
    </xsd:element>
    <xsd:element name="Document_x0020_Type" ma:index="9" nillable="true" ma:displayName="Document Type" ma:list="{7c3047e4-169e-4c5f-9fc5-756658b5bcbe}" ma:internalName="Document_x0020_Type" ma:readOnly="false" ma:showField="Title">
      <xsd:simpleType>
        <xsd:restriction base="dms:Lookup"/>
      </xsd:simpleType>
    </xsd:element>
    <xsd:element name="Description0" ma:index="10" nillable="true" ma:displayName="Description" ma:internalName="Description0" ma:readOnly="false">
      <xsd:simpleType>
        <xsd:restriction base="dms:Note">
          <xsd:maxLength value="255"/>
        </xsd:restriction>
      </xsd:simpleType>
    </xsd:element>
    <xsd:element name="Last_x0020_modification_x0020_of_x0020_Document" ma:index="11" nillable="true" ma:displayName="Last modification of Document" ma:internalName="Last_x0020_modification_x0020_of_x0020_Document" ma:readOnly="false">
      <xsd:simpleType>
        <xsd:restriction base="dms:Text">
          <xsd:maxLength value="255"/>
        </xsd:restriction>
      </xsd:simpleType>
    </xsd:element>
    <xsd:element name="What_x0027_s_x0020_new" ma:index="12" nillable="true" ma:displayName="What's new" ma:internalName="What_x0027_s_x0020_new" ma:readOnly="false">
      <xsd:simpleType>
        <xsd:restriction base="dms:Note"/>
      </xsd:simpleType>
    </xsd:element>
    <xsd:element name="LibraryAppDocTypes" ma:index="13" nillable="true" ma:displayName="Library App Doc Types" ma:list="{fea02523-62ce-43e1-ae1d-cca5559ed3c4}" ma:internalName="LibraryAppDocTypes" ma:readOnly="false" ma:showField="Title">
      <xsd:simpleType>
        <xsd:restriction base="dms:Lookup"/>
      </xsd:simpleType>
    </xsd:element>
    <xsd:element name="MediaServiceMetadata" ma:index="18" nillable="true" ma:displayName="MediaServiceMetadata" ma:hidden="true" ma:internalName="MediaServiceMetadata" ma:readOnly="true">
      <xsd:simpleType>
        <xsd:restriction base="dms:Note"/>
      </xsd:simpleType>
    </xsd:element>
    <xsd:element name="MediaServiceFastMetadata" ma:index="19" nillable="true" ma:displayName="MediaServiceFastMetadata" ma:hidden="true" ma:internalName="MediaServiceFastMetadata" ma:readOnly="true">
      <xsd:simpleType>
        <xsd:restriction base="dms:Note"/>
      </xsd:simpleType>
    </xsd:element>
    <xsd:element name="AppNrOfViews" ma:index="20" nillable="true" ma:displayName="AppNrOfViews" ma:internalName="AppNrOfViews" ma:readOnly="false" ma:percentage="FALSE">
      <xsd:simpleType>
        <xsd:restriction base="dms:Number"/>
      </xsd:simpleType>
    </xsd:element>
    <xsd:element name="AppNrOfLikes" ma:index="21" nillable="true" ma:displayName="AppNrOfLikes" ma:internalName="AppNrOfLikes" ma:readOnly="false" ma:percentage="FALSE">
      <xsd:simpleType>
        <xsd:restriction base="dms:Number"/>
      </xsd:simpleType>
    </xsd:element>
    <xsd:element name="AppNrOfComments" ma:index="22" nillable="true" ma:displayName="AppNrOfComments" ma:internalName="AppNrOfComments" ma:readOnly="false" ma:percentage="FALSE">
      <xsd:simpleType>
        <xsd:restriction base="dms:Number"/>
      </xsd:simpleType>
    </xsd:element>
    <xsd:element name="MediaServiceObjectDetectorVersions" ma:index="27" nillable="true" ma:displayName="MediaServiceObjectDetectorVersions" ma:hidden="true" ma:indexed="true" ma:internalName="MediaServiceObjectDetectorVersions" ma:readOnly="true">
      <xsd:simpleType>
        <xsd:restriction base="dms:Text"/>
      </xsd:simpleType>
    </xsd:element>
    <xsd:element name="DocumentID" ma:index="28" nillable="true" ma:displayName="Document ID" ma:format="Dropdown" ma:internalName="DocumentID">
      <xsd:simpleType>
        <xsd:restriction base="dms:Text">
          <xsd:maxLength value="255"/>
        </xsd:restriction>
      </xsd:simpleType>
    </xsd:element>
    <xsd:element name="MediaServiceSearchProperties" ma:index="2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ae92b80-e981-4686-bec9-8097f9423265" elementFormDefault="qualified">
    <xsd:import namespace="http://schemas.microsoft.com/office/2006/documentManagement/types"/>
    <xsd:import namespace="http://schemas.microsoft.com/office/infopath/2007/PartnerControls"/>
    <xsd:element name="SharedWithUsers" ma:index="16"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3" ma:displayName="Vrsta vsebine"/>
        <xsd:element ref="dc:title" minOccurs="0" maxOccurs="1" ma:index="1" ma:displayName="Name in EN"/>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AppNrOfViews xmlns="85bc2e3f-6b5b-4adb-b5be-55f902a6aa17" xsi:nil="true"/>
    <Products xmlns="85bc2e3f-6b5b-4adb-b5be-55f902a6aa17">3</Products>
    <Description0 xmlns="85bc2e3f-6b5b-4adb-b5be-55f902a6aa17" xsi:nil="true"/>
    <Last_x0020_modification_x0020_of_x0020_Document xmlns="85bc2e3f-6b5b-4adb-b5be-55f902a6aa17">04_2026</Last_x0020_modification_x0020_of_x0020_Document>
    <Language xmlns="85bc2e3f-6b5b-4adb-b5be-55f902a6aa17">23</Language>
    <What_x0027_s_x0020_new xmlns="85bc2e3f-6b5b-4adb-b5be-55f902a6aa17" xsi:nil="true"/>
    <Publish_to_Library_App xmlns="85bc2e3f-6b5b-4adb-b5be-55f902a6aa17" xsi:nil="true"/>
    <LibraryAppDocTypes xmlns="85bc2e3f-6b5b-4adb-b5be-55f902a6aa17" xsi:nil="true"/>
    <AppNrOfLikes xmlns="85bc2e3f-6b5b-4adb-b5be-55f902a6aa17" xsi:nil="true"/>
    <DocumentID xmlns="85bc2e3f-6b5b-4adb-b5be-55f902a6aa17" xsi:nil="true"/>
    <Type_x0020_of_x0020_Document xmlns="85bc2e3f-6b5b-4adb-b5be-55f902a6aa17">Technical Documents</Type_x0020_of_x0020_Document>
    <Publish_x0020_on_x0020_Internet xmlns="85bc2e3f-6b5b-4adb-b5be-55f902a6aa17">1</Publish_x0020_on_x0020_Internet>
    <Product_x0020_Groups xmlns="85bc2e3f-6b5b-4adb-b5be-55f902a6aa17">2</Product_x0020_Groups>
    <Document_x0020_Type xmlns="85bc2e3f-6b5b-4adb-b5be-55f902a6aa17">11</Document_x0020_Type>
    <AppNrOfComments xmlns="85bc2e3f-6b5b-4adb-b5be-55f902a6aa17" xsi:nil="true"/>
    <Thumbnail xmlns="85bc2e3f-6b5b-4adb-b5be-55f902a6aa17" xsi:nil="true"/>
  </documentManagement>
</p:properties>
</file>

<file path=customXml/itemProps1.xml><?xml version="1.0" encoding="utf-8"?>
<ds:datastoreItem xmlns:ds="http://schemas.openxmlformats.org/officeDocument/2006/customXml" ds:itemID="{368F6E05-4694-4C0B-B86B-CB3844E85A71}"/>
</file>

<file path=customXml/itemProps2.xml><?xml version="1.0" encoding="utf-8"?>
<ds:datastoreItem xmlns:ds="http://schemas.openxmlformats.org/officeDocument/2006/customXml" ds:itemID="{49515CDC-0F31-4C96-B20D-30D16BA49027}">
  <ds:schemaRefs>
    <ds:schemaRef ds:uri="http://schemas.microsoft.com/sharepoint/v3/contenttype/forms"/>
  </ds:schemaRefs>
</ds:datastoreItem>
</file>

<file path=customXml/itemProps3.xml><?xml version="1.0" encoding="utf-8"?>
<ds:datastoreItem xmlns:ds="http://schemas.openxmlformats.org/officeDocument/2006/customXml" ds:itemID="{06296348-CC58-45FD-A1D0-23F6C2BCE7A3}">
  <ds:schemaRefs>
    <ds:schemaRef ds:uri="http://schemas.microsoft.com/office/2006/metadata/properties"/>
    <ds:schemaRef ds:uri="http://www.w3.org/XML/1998/namespace"/>
    <ds:schemaRef ds:uri="http://schemas.microsoft.com/office/2006/documentManagement/types"/>
    <ds:schemaRef ds:uri="http://purl.org/dc/elements/1.1/"/>
    <ds:schemaRef ds:uri="7c683f54-c96c-431a-8ee9-ffc9d4834477"/>
    <ds:schemaRef ds:uri="http://purl.org/dc/terms/"/>
    <ds:schemaRef ds:uri="414a4976-b983-4402-a70a-0a53c0b6b294"/>
    <ds:schemaRef ds:uri="http://schemas.openxmlformats.org/package/2006/metadata/core-properties"/>
    <ds:schemaRef ds:uri="http://purl.org/dc/dcmitype/"/>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9</vt:i4>
      </vt:variant>
    </vt:vector>
  </HeadingPairs>
  <TitlesOfParts>
    <vt:vector size="19" baseType="lpstr">
      <vt:lpstr>Navodila</vt:lpstr>
      <vt:lpstr>FTV Panel</vt:lpstr>
      <vt:lpstr>FTV L vogalnik (prečni)</vt:lpstr>
      <vt:lpstr>FTV U vogalnik (prečni)</vt:lpstr>
      <vt:lpstr>FTV L vogalnik (vzd.)_Rezan</vt:lpstr>
      <vt:lpstr>FTV L vogalnik (vzd.)_pero-utor</vt:lpstr>
      <vt:lpstr>FTV L vogalnik zaobljen (vzd.)</vt:lpstr>
      <vt:lpstr>FTV U vogalnik zaobljen (vzd.)</vt:lpstr>
      <vt:lpstr>List_Values</vt:lpstr>
      <vt:lpstr>Updates</vt:lpstr>
      <vt:lpstr>'FTV L vogalnik (prečni)'!Print_Area</vt:lpstr>
      <vt:lpstr>'FTV L vogalnik (vzd.)_pero-utor'!Print_Area</vt:lpstr>
      <vt:lpstr>'FTV L vogalnik (vzd.)_Rezan'!Print_Area</vt:lpstr>
      <vt:lpstr>'FTV L vogalnik zaobljen (vzd.)'!Print_Area</vt:lpstr>
      <vt:lpstr>'FTV Panel'!Print_Area</vt:lpstr>
      <vt:lpstr>'FTV U vogalnik (prečni)'!Print_Area</vt:lpstr>
      <vt:lpstr>'FTV U vogalnik zaobljen (vzd.)'!Print_Area</vt:lpstr>
      <vt:lpstr>'FTV L vogalnik (prečni)'!Print_Titles</vt:lpstr>
      <vt:lpstr>'FTV Panel'!Print_Titles</vt:lpstr>
    </vt:vector>
  </TitlesOfParts>
  <Company>Trimo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Trimoterm FTV - Cutting List</dc:title>
  <dc:creator>Šantavec Miha</dc:creator>
  <cp:keywords>insulated panel, sandwich panel, fireproof panel</cp:keywords>
  <cp:lastModifiedBy>Matej Jereb</cp:lastModifiedBy>
  <cp:lastPrinted>2024-01-30T21:09:20Z</cp:lastPrinted>
  <dcterms:created xsi:type="dcterms:W3CDTF">2022-02-01T10:32:30Z</dcterms:created>
  <dcterms:modified xsi:type="dcterms:W3CDTF">2026-04-15T13:30:02Z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0x01010067BFBE970785754592FD968FC566A125</vt:lpwstr>
  </property>
  <property fmtid="{D5CDD505-2E9C-101B-9397-08002B2CF9AE}" pid="3" name="MediaServiceImageTags">
    <vt:lpwstr/>
  </property>
</Properties>
</file>